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trona" sheetId="1" r:id="rId1"/>
    <sheet name="linia nr 3" sheetId="2" r:id="rId2"/>
    <sheet name="Skrócony" sheetId="3" r:id="rId3"/>
  </sheets>
  <definedNames>
    <definedName name="_xlnm.Print_Area" localSheetId="1">'linia nr 3'!$A$1:$O$39</definedName>
    <definedName name="_xlnm.Print_Area" localSheetId="2">'Skrócony'!$A$1:$F$23</definedName>
    <definedName name="_xlnm.Print_Area" localSheetId="0">'strona'!$A$1:$H$23</definedName>
    <definedName name="Excel_BuiltIn_Print_Area" localSheetId="0">'strona'!$A$1:$H$23</definedName>
    <definedName name="Excel_BuiltIn_Print_Area" localSheetId="1">'linia nr 3'!$A$1:$O$39</definedName>
    <definedName name="Excel_BuiltIn_Print_Area" localSheetId="2">'Skrócony'!$A$1:$F$23</definedName>
  </definedNames>
  <calcPr fullCalcOnLoad="1"/>
</workbook>
</file>

<file path=xl/sharedStrings.xml><?xml version="1.0" encoding="utf-8"?>
<sst xmlns="http://schemas.openxmlformats.org/spreadsheetml/2006/main" count="236" uniqueCount="104">
  <si>
    <t>Nazwa linii komunikacyjnej:</t>
  </si>
  <si>
    <t>Kotomierz - Sienno - Trzebień - Kotomierz</t>
  </si>
  <si>
    <t>Numer linii komunikacyjnej:</t>
  </si>
  <si>
    <t>Rodzaj komunikacji:</t>
  </si>
  <si>
    <t>zwykła</t>
  </si>
  <si>
    <t>Oznaczenie linii komunikacyjnej:</t>
  </si>
  <si>
    <t>R</t>
  </si>
  <si>
    <t>Kierunek</t>
  </si>
  <si>
    <t>Kotomierz,Trzebień</t>
  </si>
  <si>
    <t>L.p</t>
  </si>
  <si>
    <t xml:space="preserve">Identyfikator miejscowości </t>
  </si>
  <si>
    <t>Nazwa miejscowości</t>
  </si>
  <si>
    <t xml:space="preserve">Nazwa dworca lub przystanku </t>
  </si>
  <si>
    <t>Kurs</t>
  </si>
  <si>
    <t>wg rejestru</t>
  </si>
  <si>
    <t xml:space="preserve">Miejscowość, ulica lub </t>
  </si>
  <si>
    <t>Nr przystanku</t>
  </si>
  <si>
    <t>terytorialnego</t>
  </si>
  <si>
    <t xml:space="preserve">obiekt użyteczności publicznej </t>
  </si>
  <si>
    <t xml:space="preserve"> (dworca)</t>
  </si>
  <si>
    <t xml:space="preserve">  S(1-5)</t>
  </si>
  <si>
    <t>S, 1, 5</t>
  </si>
  <si>
    <t>S, 2, 3, 4</t>
  </si>
  <si>
    <t>.0084385</t>
  </si>
  <si>
    <t>Kotomierz</t>
  </si>
  <si>
    <t>Kotomierz, Koronowska 2 (szkoła)</t>
  </si>
  <si>
    <t>FR3-1</t>
  </si>
  <si>
    <t>.0084474</t>
  </si>
  <si>
    <t>Sienno</t>
  </si>
  <si>
    <t>Sienno, Parkowa</t>
  </si>
  <si>
    <t>FR3-2</t>
  </si>
  <si>
    <t>Sienno, Polna/Koronowska</t>
  </si>
  <si>
    <t>FR3-3</t>
  </si>
  <si>
    <t>Sienno, Polna 7</t>
  </si>
  <si>
    <t>FR3-4</t>
  </si>
  <si>
    <t>.0084511</t>
  </si>
  <si>
    <t>Trzebień</t>
  </si>
  <si>
    <t>Trzebień 29</t>
  </si>
  <si>
    <t>FR3-5</t>
  </si>
  <si>
    <t>Trzebień 16</t>
  </si>
  <si>
    <t>FR3-6</t>
  </si>
  <si>
    <t>Trzebień 13</t>
  </si>
  <si>
    <t>FR3-7</t>
  </si>
  <si>
    <t>Trzebień Pałac</t>
  </si>
  <si>
    <t>FR3-8</t>
  </si>
  <si>
    <t>Trzebień Skrzyżowanie</t>
  </si>
  <si>
    <t>FR3-9</t>
  </si>
  <si>
    <t>Kotomierz, Lipowa 19 (Kanał)</t>
  </si>
  <si>
    <t>FR3-10</t>
  </si>
  <si>
    <t>Kotomierz, Lipowa 8</t>
  </si>
  <si>
    <t>FR3-11</t>
  </si>
  <si>
    <t>Kotomierz, Lipowa 5</t>
  </si>
  <si>
    <t>FR3-12</t>
  </si>
  <si>
    <t>Kotomierz II (bloki/sklep)</t>
  </si>
  <si>
    <t>FR3-13</t>
  </si>
  <si>
    <t>Kotomierz, Długa 62</t>
  </si>
  <si>
    <t>FR3-14</t>
  </si>
  <si>
    <t>Kotomierz, Długa 56</t>
  </si>
  <si>
    <t>FR3-15</t>
  </si>
  <si>
    <t>Kotomierz, Długa 44</t>
  </si>
  <si>
    <t>FR3-16</t>
  </si>
  <si>
    <t>Kotomierz, Podgórna 8</t>
  </si>
  <si>
    <t>FR3-17</t>
  </si>
  <si>
    <t>Trzebień 57, (Nad Torem)</t>
  </si>
  <si>
    <t>FR3-18</t>
  </si>
  <si>
    <t>FR3-19</t>
  </si>
  <si>
    <t>FrBus Group Sp Z o.o.</t>
  </si>
  <si>
    <t xml:space="preserve">Rozkład jazdy obowiązuje od:  </t>
  </si>
  <si>
    <t>86-014 Sicienko, Mochle 60</t>
  </si>
  <si>
    <t>Symbol oraz opis oznaczenia:</t>
  </si>
  <si>
    <t>NIP 5542926943</t>
  </si>
  <si>
    <t xml:space="preserve">  S(1-5) - kursuje tylko w dni nauki szkolnej od poniedziałku do piątku</t>
  </si>
  <si>
    <r>
      <rPr>
        <sz val="14"/>
        <rFont val="Czcionka tekstu podstawowego"/>
        <family val="2"/>
      </rPr>
      <t xml:space="preserve">Nazwa linii komunikacyjnej:  </t>
    </r>
    <r>
      <rPr>
        <b/>
        <sz val="14"/>
        <rFont val="Czcionka tekstu podstawowego"/>
        <family val="2"/>
      </rPr>
      <t xml:space="preserve"> Kotomierz - Sienno - Trzebień - Kotomierz</t>
    </r>
  </si>
  <si>
    <t xml:space="preserve"> 1, 5 - Kursuje tylko w poniedziałki i w piątki</t>
  </si>
  <si>
    <t>Numer linii komunikacyjnej:  103</t>
  </si>
  <si>
    <t xml:space="preserve"> 2, 3, 4 - Kursuje tylko we wtorki, środy i czwartki</t>
  </si>
  <si>
    <t>Rodzaj komunikacji:           zwykła</t>
  </si>
  <si>
    <t>Osoba zarządzająca transportem: Waldemar Szufrajda</t>
  </si>
  <si>
    <t>Oznaczenie linii komunikacyjnej:    R</t>
  </si>
  <si>
    <t>NR TELEFONU:  52  382-36-77</t>
  </si>
  <si>
    <t>Liczba pojazdów niezbędna do wykonywania przewozów: 1</t>
  </si>
  <si>
    <t>L.p. przystanku</t>
  </si>
  <si>
    <t>Odległ. między przystan. (w km)</t>
  </si>
  <si>
    <t>Odległ. między przystan. narastająco (w km)</t>
  </si>
  <si>
    <t>Czas przejazdu między przystan. w min</t>
  </si>
  <si>
    <t>Czas przejazdu między przystan. w układzie godz.</t>
  </si>
  <si>
    <t>Czas przejazdu między przystan. narast. w układzie godz.</t>
  </si>
  <si>
    <t>Średnia prędkość techniczna między przystan. w kursie (w km/h)</t>
  </si>
  <si>
    <t>Czas przejazdu kursu w układzie godz.</t>
  </si>
  <si>
    <t>Czas przejazdu kursu w min.</t>
  </si>
  <si>
    <t>Liczba przystanków w kursie</t>
  </si>
  <si>
    <t>Oznaczenie liczby dni kursowania w roku</t>
  </si>
  <si>
    <t>S, 1</t>
  </si>
  <si>
    <t>S, 5</t>
  </si>
  <si>
    <t>Liczba dni kursowania w roku</t>
  </si>
  <si>
    <t>Średnia prędkość techniczna (w km/h)</t>
  </si>
  <si>
    <t>Średnia prędkość komunikacyjna (w km/h)</t>
  </si>
  <si>
    <t>Suma przebiegu rocznego TAM (w km/h)</t>
  </si>
  <si>
    <t>FrBus Group - Linia nr: 103</t>
  </si>
  <si>
    <t>Przystanek</t>
  </si>
  <si>
    <t>S(1-5)</t>
  </si>
  <si>
    <t>S,1,2,3,4</t>
  </si>
  <si>
    <t>S - kursuje tylko w dni nauki szkolnej,                                                                                                                             1, 5 - Kursuje w poniedziałki i piątki, 2, 3, 4 - Kursuje we wtorki, środy i czwartki</t>
  </si>
  <si>
    <t>Rozkład na: www.frbus.pl                Czas przejazdu +/- 5 min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</si>
</sst>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.00"/>
    <numFmt numFmtId="167" formatCode="DD\ MMM"/>
    <numFmt numFmtId="168" formatCode="0"/>
    <numFmt numFmtId="169" formatCode="H:MM;@"/>
    <numFmt numFmtId="170" formatCode="_-* #,##0.00&quot; zł&quot;_-;\-* #,##0.00&quot; zł&quot;_-;_-* \-??&quot; zł&quot;_-;_-@_-"/>
    <numFmt numFmtId="171" formatCode="0.0"/>
    <numFmt numFmtId="172" formatCode="#,##0.00"/>
    <numFmt numFmtId="173" formatCode="#,##0.0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0"/>
      <color indexed="8"/>
      <name val="Czcionka tekstu podstawowego"/>
      <family val="2"/>
    </font>
    <font>
      <sz val="12"/>
      <name val="Arial"/>
      <family val="2"/>
    </font>
    <font>
      <sz val="11"/>
      <name val="Czcionka tekstu podstawowego"/>
      <family val="2"/>
    </font>
    <font>
      <b/>
      <i/>
      <sz val="10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color indexed="17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name val="Czcionka tekstu podstawowego"/>
      <family val="0"/>
    </font>
    <font>
      <sz val="12"/>
      <name val="Czcionka tekstu podstawowego"/>
      <family val="0"/>
    </font>
    <font>
      <sz val="13"/>
      <name val="Arial"/>
      <family val="2"/>
    </font>
    <font>
      <sz val="14"/>
      <name val="Czcionka tekstu podstawowego"/>
      <family val="2"/>
    </font>
    <font>
      <b/>
      <sz val="14"/>
      <name val="Czcionka tekstu podstawowego"/>
      <family val="2"/>
    </font>
    <font>
      <b/>
      <sz val="11"/>
      <name val="Czcionka tekstu podstawowego"/>
      <family val="0"/>
    </font>
    <font>
      <sz val="10"/>
      <name val="Czcionka tekstu podstawowego"/>
      <family val="2"/>
    </font>
    <font>
      <sz val="20"/>
      <name val="Czcionka tekstu podstawowego"/>
      <family val="2"/>
    </font>
    <font>
      <i/>
      <sz val="12"/>
      <name val="Czcionka tekstu podstawowego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Verdana"/>
      <family val="2"/>
    </font>
    <font>
      <b/>
      <sz val="12"/>
      <name val="Times New Roman"/>
      <family val="1"/>
    </font>
    <font>
      <b/>
      <i/>
      <sz val="22"/>
      <name val="Arial"/>
      <family val="2"/>
    </font>
    <font>
      <b/>
      <i/>
      <sz val="16"/>
      <color indexed="8"/>
      <name val="Czcionka tekstu podstawowego"/>
      <family val="0"/>
    </font>
    <font>
      <i/>
      <sz val="14"/>
      <name val="Arial"/>
      <family val="2"/>
    </font>
    <font>
      <b/>
      <i/>
      <sz val="28"/>
      <name val="Arial"/>
      <family val="2"/>
    </font>
    <font>
      <i/>
      <sz val="10"/>
      <name val="Czcionka tekstu podstawowego"/>
      <family val="0"/>
    </font>
    <font>
      <b/>
      <sz val="10"/>
      <name val="Czcionka tekstu podstawowego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63"/>
      </left>
      <right style="thin">
        <color indexed="63"/>
      </right>
      <top style="double">
        <color indexed="8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8"/>
      </top>
      <bottom style="double">
        <color indexed="63"/>
      </bottom>
    </border>
    <border>
      <left style="thin">
        <color indexed="63"/>
      </left>
      <right style="medium">
        <color indexed="8"/>
      </right>
      <top style="double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23" applyNumberFormat="1" applyFont="1" applyBorder="1" applyAlignment="1" applyProtection="1">
      <alignment horizontal="right" vertical="center"/>
      <protection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/>
    </xf>
    <xf numFmtId="164" fontId="8" fillId="0" borderId="0" xfId="0" applyFont="1" applyAlignment="1">
      <alignment horizontal="left"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2" fillId="2" borderId="2" xfId="23" applyNumberFormat="1" applyFont="1" applyBorder="1" applyAlignment="1" applyProtection="1">
      <alignment horizontal="center" vertical="center"/>
      <protection/>
    </xf>
    <xf numFmtId="166" fontId="10" fillId="2" borderId="3" xfId="23" applyNumberFormat="1" applyFont="1" applyBorder="1" applyAlignment="1" applyProtection="1">
      <alignment vertical="center" wrapText="1"/>
      <protection/>
    </xf>
    <xf numFmtId="164" fontId="7" fillId="0" borderId="0" xfId="0" applyFont="1" applyAlignment="1">
      <alignment/>
    </xf>
    <xf numFmtId="164" fontId="2" fillId="2" borderId="4" xfId="23" applyNumberFormat="1" applyFont="1" applyBorder="1" applyAlignment="1" applyProtection="1">
      <alignment horizontal="center" vertical="center" wrapText="1"/>
      <protection/>
    </xf>
    <xf numFmtId="164" fontId="2" fillId="2" borderId="5" xfId="23" applyNumberFormat="1" applyFont="1" applyBorder="1" applyAlignment="1" applyProtection="1">
      <alignment horizontal="center" vertical="center" wrapText="1"/>
      <protection/>
    </xf>
    <xf numFmtId="164" fontId="2" fillId="2" borderId="6" xfId="23" applyNumberFormat="1" applyFont="1" applyBorder="1" applyAlignment="1" applyProtection="1">
      <alignment horizontal="center" vertical="center" wrapText="1"/>
      <protection/>
    </xf>
    <xf numFmtId="164" fontId="3" fillId="2" borderId="7" xfId="24" applyNumberFormat="1" applyFont="1" applyBorder="1" applyAlignment="1" applyProtection="1">
      <alignment horizontal="center" vertical="center"/>
      <protection/>
    </xf>
    <xf numFmtId="164" fontId="1" fillId="0" borderId="8" xfId="0" applyFont="1" applyFill="1" applyBorder="1" applyAlignment="1">
      <alignment horizontal="center" vertical="center" wrapText="1"/>
    </xf>
    <xf numFmtId="164" fontId="2" fillId="2" borderId="9" xfId="23" applyNumberFormat="1" applyFont="1" applyBorder="1" applyAlignment="1" applyProtection="1">
      <alignment horizontal="center" vertical="center" wrapText="1"/>
      <protection/>
    </xf>
    <xf numFmtId="164" fontId="3" fillId="2" borderId="9" xfId="24" applyNumberFormat="1" applyFont="1" applyBorder="1" applyAlignment="1" applyProtection="1">
      <alignment horizontal="center"/>
      <protection/>
    </xf>
    <xf numFmtId="164" fontId="3" fillId="2" borderId="10" xfId="24" applyNumberFormat="1" applyFont="1" applyBorder="1" applyAlignment="1" applyProtection="1">
      <alignment horizontal="center"/>
      <protection/>
    </xf>
    <xf numFmtId="164" fontId="1" fillId="0" borderId="11" xfId="0" applyFont="1" applyFill="1" applyBorder="1" applyAlignment="1">
      <alignment horizontal="center" vertical="center" wrapText="1"/>
    </xf>
    <xf numFmtId="164" fontId="2" fillId="2" borderId="12" xfId="23" applyNumberFormat="1" applyFont="1" applyBorder="1" applyAlignment="1" applyProtection="1">
      <alignment horizontal="center" vertical="center" wrapText="1"/>
      <protection/>
    </xf>
    <xf numFmtId="164" fontId="3" fillId="2" borderId="12" xfId="24" applyNumberFormat="1" applyFont="1" applyBorder="1" applyAlignment="1" applyProtection="1">
      <alignment horizontal="center" vertical="top" wrapText="1"/>
      <protection/>
    </xf>
    <xf numFmtId="164" fontId="3" fillId="2" borderId="13" xfId="24" applyNumberFormat="1" applyFont="1" applyBorder="1" applyAlignment="1" applyProtection="1">
      <alignment horizontal="center" vertical="top" wrapText="1"/>
      <protection/>
    </xf>
    <xf numFmtId="164" fontId="3" fillId="2" borderId="13" xfId="24" applyNumberFormat="1" applyFont="1" applyBorder="1" applyAlignment="1" applyProtection="1">
      <alignment horizontal="center" vertical="top"/>
      <protection/>
    </xf>
    <xf numFmtId="167" fontId="11" fillId="0" borderId="14" xfId="0" applyNumberFormat="1" applyFont="1" applyFill="1" applyBorder="1" applyAlignment="1">
      <alignment horizontal="center" vertical="center"/>
    </xf>
    <xf numFmtId="164" fontId="7" fillId="0" borderId="15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left" vertical="center"/>
    </xf>
    <xf numFmtId="168" fontId="14" fillId="0" borderId="16" xfId="19" applyNumberFormat="1" applyFont="1" applyFill="1" applyBorder="1" applyAlignment="1" applyProtection="1">
      <alignment horizontal="center" vertical="center"/>
      <protection/>
    </xf>
    <xf numFmtId="169" fontId="15" fillId="2" borderId="1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16" fillId="0" borderId="1" xfId="0" applyFont="1" applyFill="1" applyBorder="1" applyAlignment="1">
      <alignment horizontal="left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7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Border="1" applyAlignment="1">
      <alignment vertical="top"/>
    </xf>
    <xf numFmtId="164" fontId="26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textRotation="90" wrapText="1"/>
    </xf>
    <xf numFmtId="164" fontId="27" fillId="0" borderId="1" xfId="0" applyFont="1" applyBorder="1" applyAlignment="1">
      <alignment horizontal="center" vertical="center" wrapText="1"/>
    </xf>
    <xf numFmtId="170" fontId="1" fillId="0" borderId="1" xfId="17" applyFill="1" applyBorder="1" applyAlignment="1" applyProtection="1">
      <alignment horizontal="center" wrapText="1"/>
      <protection/>
    </xf>
    <xf numFmtId="164" fontId="28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70" fontId="1" fillId="0" borderId="1" xfId="17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/>
    </xf>
    <xf numFmtId="170" fontId="1" fillId="0" borderId="1" xfId="17" applyFill="1" applyBorder="1" applyAlignment="1" applyProtection="1">
      <alignment horizontal="center" vertical="top" wrapText="1"/>
      <protection/>
    </xf>
    <xf numFmtId="164" fontId="6" fillId="0" borderId="1" xfId="0" applyFont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168" fontId="29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horizontal="center" vertical="center"/>
    </xf>
    <xf numFmtId="171" fontId="6" fillId="0" borderId="1" xfId="19" applyNumberFormat="1" applyFont="1" applyFill="1" applyBorder="1" applyAlignment="1" applyProtection="1">
      <alignment horizontal="center" vertical="center"/>
      <protection/>
    </xf>
    <xf numFmtId="168" fontId="6" fillId="0" borderId="1" xfId="21" applyNumberFormat="1" applyFont="1" applyFill="1" applyBorder="1" applyAlignment="1" applyProtection="1">
      <alignment horizontal="center" vertical="center"/>
      <protection/>
    </xf>
    <xf numFmtId="169" fontId="0" fillId="0" borderId="1" xfId="0" applyNumberFormat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left" vertical="center"/>
    </xf>
    <xf numFmtId="171" fontId="6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71" fontId="26" fillId="0" borderId="0" xfId="0" applyNumberFormat="1" applyFont="1" applyBorder="1" applyAlignment="1">
      <alignment horizontal="center" vertical="center"/>
    </xf>
    <xf numFmtId="171" fontId="30" fillId="0" borderId="0" xfId="0" applyNumberFormat="1" applyFont="1" applyBorder="1" applyAlignment="1">
      <alignment horizontal="center" vertical="center"/>
    </xf>
    <xf numFmtId="168" fontId="26" fillId="0" borderId="0" xfId="0" applyNumberFormat="1" applyFont="1" applyBorder="1" applyAlignment="1">
      <alignment horizontal="center" vertical="center"/>
    </xf>
    <xf numFmtId="169" fontId="26" fillId="0" borderId="0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71" fontId="26" fillId="0" borderId="0" xfId="0" applyNumberFormat="1" applyFont="1" applyBorder="1" applyAlignment="1">
      <alignment vertical="top" wrapText="1"/>
    </xf>
    <xf numFmtId="164" fontId="7" fillId="0" borderId="0" xfId="0" applyFont="1" applyBorder="1" applyAlignment="1">
      <alignment horizontal="center" vertical="top" wrapText="1"/>
    </xf>
    <xf numFmtId="168" fontId="31" fillId="0" borderId="1" xfId="0" applyNumberFormat="1" applyFont="1" applyBorder="1" applyAlignment="1">
      <alignment horizontal="center" vertical="center"/>
    </xf>
    <xf numFmtId="168" fontId="31" fillId="0" borderId="17" xfId="0" applyNumberFormat="1" applyFont="1" applyBorder="1" applyAlignment="1">
      <alignment horizontal="center" vertical="center"/>
    </xf>
    <xf numFmtId="171" fontId="26" fillId="0" borderId="0" xfId="0" applyNumberFormat="1" applyFont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71" fontId="26" fillId="0" borderId="0" xfId="0" applyNumberFormat="1" applyFont="1" applyFill="1" applyBorder="1" applyAlignment="1">
      <alignment horizontal="center" vertical="top" wrapText="1"/>
    </xf>
    <xf numFmtId="164" fontId="16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vertical="center"/>
    </xf>
    <xf numFmtId="167" fontId="29" fillId="0" borderId="17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73" fontId="32" fillId="0" borderId="1" xfId="0" applyNumberFormat="1" applyFont="1" applyFill="1" applyBorder="1" applyAlignment="1">
      <alignment horizontal="center" vertical="center"/>
    </xf>
    <xf numFmtId="173" fontId="30" fillId="0" borderId="18" xfId="0" applyNumberFormat="1" applyFont="1" applyBorder="1" applyAlignment="1">
      <alignment horizontal="center" vertical="top" wrapText="1"/>
    </xf>
    <xf numFmtId="173" fontId="4" fillId="0" borderId="1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 wrapText="1"/>
    </xf>
    <xf numFmtId="173" fontId="32" fillId="0" borderId="0" xfId="0" applyNumberFormat="1" applyFont="1" applyFill="1" applyBorder="1" applyAlignment="1">
      <alignment horizontal="center" vertical="center"/>
    </xf>
    <xf numFmtId="173" fontId="30" fillId="0" borderId="0" xfId="0" applyNumberFormat="1" applyFont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center" wrapText="1"/>
    </xf>
    <xf numFmtId="164" fontId="33" fillId="0" borderId="19" xfId="0" applyFont="1" applyBorder="1" applyAlignment="1">
      <alignment horizontal="center" vertical="center" textRotation="90"/>
    </xf>
    <xf numFmtId="164" fontId="6" fillId="0" borderId="20" xfId="0" applyFont="1" applyBorder="1" applyAlignment="1">
      <alignment horizontal="center" vertical="center"/>
    </xf>
    <xf numFmtId="167" fontId="28" fillId="0" borderId="20" xfId="0" applyNumberFormat="1" applyFont="1" applyFill="1" applyBorder="1" applyAlignment="1">
      <alignment horizontal="center" vertical="center"/>
    </xf>
    <xf numFmtId="167" fontId="28" fillId="0" borderId="21" xfId="0" applyNumberFormat="1" applyFont="1" applyFill="1" applyBorder="1" applyAlignment="1">
      <alignment horizontal="center" vertical="center"/>
    </xf>
    <xf numFmtId="164" fontId="13" fillId="0" borderId="16" xfId="0" applyFont="1" applyFill="1" applyBorder="1" applyAlignment="1">
      <alignment horizontal="left" vertical="center"/>
    </xf>
    <xf numFmtId="169" fontId="34" fillId="0" borderId="15" xfId="0" applyNumberFormat="1" applyFont="1" applyBorder="1" applyAlignment="1">
      <alignment horizontal="center" vertical="center"/>
    </xf>
    <xf numFmtId="169" fontId="34" fillId="0" borderId="22" xfId="0" applyNumberFormat="1" applyFont="1" applyBorder="1" applyAlignment="1">
      <alignment horizontal="center" vertical="center"/>
    </xf>
    <xf numFmtId="164" fontId="16" fillId="3" borderId="17" xfId="0" applyFont="1" applyFill="1" applyBorder="1" applyAlignment="1">
      <alignment horizontal="left" vertical="center"/>
    </xf>
    <xf numFmtId="169" fontId="34" fillId="3" borderId="1" xfId="0" applyNumberFormat="1" applyFont="1" applyFill="1" applyBorder="1" applyAlignment="1">
      <alignment horizontal="center" vertical="center"/>
    </xf>
    <xf numFmtId="169" fontId="34" fillId="3" borderId="23" xfId="0" applyNumberFormat="1" applyFont="1" applyFill="1" applyBorder="1" applyAlignment="1">
      <alignment horizontal="center" vertical="center"/>
    </xf>
    <xf numFmtId="164" fontId="16" fillId="0" borderId="17" xfId="0" applyFont="1" applyFill="1" applyBorder="1" applyAlignment="1">
      <alignment horizontal="left" vertical="center"/>
    </xf>
    <xf numFmtId="169" fontId="34" fillId="0" borderId="1" xfId="0" applyNumberFormat="1" applyFont="1" applyBorder="1" applyAlignment="1">
      <alignment horizontal="center" vertical="center"/>
    </xf>
    <xf numFmtId="169" fontId="34" fillId="0" borderId="23" xfId="0" applyNumberFormat="1" applyFont="1" applyBorder="1" applyAlignment="1">
      <alignment horizontal="center" vertical="center"/>
    </xf>
    <xf numFmtId="164" fontId="16" fillId="3" borderId="24" xfId="0" applyFont="1" applyFill="1" applyBorder="1" applyAlignment="1">
      <alignment horizontal="left" vertical="center"/>
    </xf>
    <xf numFmtId="164" fontId="13" fillId="3" borderId="17" xfId="0" applyFont="1" applyFill="1" applyBorder="1" applyAlignment="1">
      <alignment horizontal="left" vertical="center"/>
    </xf>
    <xf numFmtId="164" fontId="13" fillId="0" borderId="17" xfId="0" applyFont="1" applyFill="1" applyBorder="1" applyAlignment="1">
      <alignment horizontal="left" vertical="center"/>
    </xf>
    <xf numFmtId="169" fontId="34" fillId="0" borderId="1" xfId="0" applyNumberFormat="1" applyFont="1" applyFill="1" applyBorder="1" applyAlignment="1">
      <alignment horizontal="center" vertical="center"/>
    </xf>
    <xf numFmtId="169" fontId="34" fillId="0" borderId="23" xfId="0" applyNumberFormat="1" applyFont="1" applyFill="1" applyBorder="1" applyAlignment="1">
      <alignment horizontal="center" vertical="center"/>
    </xf>
    <xf numFmtId="164" fontId="6" fillId="0" borderId="25" xfId="0" applyFont="1" applyBorder="1" applyAlignment="1">
      <alignment horizontal="center" vertical="center" wrapText="1"/>
    </xf>
    <xf numFmtId="164" fontId="35" fillId="0" borderId="26" xfId="0" applyFont="1" applyBorder="1" applyAlignment="1">
      <alignment horizontal="center" vertical="center"/>
    </xf>
    <xf numFmtId="164" fontId="36" fillId="0" borderId="27" xfId="0" applyFont="1" applyBorder="1" applyAlignment="1">
      <alignment vertical="center" textRotation="90"/>
    </xf>
    <xf numFmtId="164" fontId="36" fillId="0" borderId="15" xfId="0" applyFont="1" applyBorder="1" applyAlignment="1">
      <alignment vertical="center" textRotation="90"/>
    </xf>
    <xf numFmtId="164" fontId="37" fillId="0" borderId="0" xfId="0" applyFont="1" applyFill="1" applyBorder="1" applyAlignment="1">
      <alignment vertical="top"/>
    </xf>
    <xf numFmtId="164" fontId="38" fillId="0" borderId="0" xfId="0" applyFont="1" applyFill="1" applyBorder="1" applyAlignment="1">
      <alignment/>
    </xf>
    <xf numFmtId="164" fontId="20" fillId="0" borderId="0" xfId="0" applyFont="1" applyAlignment="1">
      <alignment horizontal="left"/>
    </xf>
    <xf numFmtId="164" fontId="18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Procentowy 2" xfId="21"/>
    <cellStyle name="Procentowy 3" xfId="22"/>
    <cellStyle name="Excel_BuiltIn_Dobre" xfId="23"/>
    <cellStyle name="Excel_BuiltIn_Dobr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SheetLayoutView="40" workbookViewId="0" topLeftCell="A1">
      <selection activeCell="M15" sqref="M15"/>
    </sheetView>
  </sheetViews>
  <sheetFormatPr defaultColWidth="8.796875" defaultRowHeight="14.25"/>
  <cols>
    <col min="1" max="1" width="3.5" style="0" customWidth="1"/>
    <col min="2" max="2" width="10.19921875" style="1" customWidth="1"/>
    <col min="3" max="3" width="16.3984375" style="1" customWidth="1"/>
    <col min="4" max="4" width="43" style="0" customWidth="1"/>
    <col min="5" max="5" width="10" style="1" customWidth="1"/>
    <col min="6" max="6" width="8.59765625" style="0" customWidth="1"/>
    <col min="7" max="7" width="10.59765625" style="0" customWidth="1"/>
    <col min="8" max="10" width="10.69921875" style="0" customWidth="1"/>
  </cols>
  <sheetData>
    <row r="1" spans="1:10" ht="22.5" customHeight="1">
      <c r="A1" s="2" t="s">
        <v>0</v>
      </c>
      <c r="B1" s="2"/>
      <c r="C1" s="2"/>
      <c r="D1" s="3" t="s">
        <v>1</v>
      </c>
      <c r="E1" s="4"/>
      <c r="F1" s="4"/>
      <c r="H1" s="5"/>
      <c r="I1" s="5"/>
      <c r="J1" s="5"/>
    </row>
    <row r="2" spans="1:10" ht="18.75" customHeight="1">
      <c r="A2" s="2" t="s">
        <v>2</v>
      </c>
      <c r="B2" s="2"/>
      <c r="C2" s="2"/>
      <c r="D2" s="6">
        <v>103</v>
      </c>
      <c r="E2" s="4"/>
      <c r="F2" s="4"/>
      <c r="H2" s="7"/>
      <c r="I2" s="7"/>
      <c r="J2" s="7"/>
    </row>
    <row r="3" spans="1:10" ht="18" customHeight="1">
      <c r="A3" s="2" t="s">
        <v>3</v>
      </c>
      <c r="B3" s="2"/>
      <c r="C3" s="2"/>
      <c r="D3" s="8" t="s">
        <v>4</v>
      </c>
      <c r="E3" s="4"/>
      <c r="F3" s="4"/>
      <c r="G3" s="7"/>
      <c r="H3" s="7"/>
      <c r="I3" s="7"/>
      <c r="J3" s="7"/>
    </row>
    <row r="4" spans="1:10" ht="18" customHeight="1">
      <c r="A4" s="2" t="s">
        <v>5</v>
      </c>
      <c r="B4" s="2"/>
      <c r="C4" s="2"/>
      <c r="D4" s="8" t="s">
        <v>6</v>
      </c>
      <c r="E4" s="4"/>
      <c r="F4" s="4"/>
      <c r="G4" s="7"/>
      <c r="H4" s="7"/>
      <c r="I4" s="7"/>
      <c r="J4" s="7"/>
    </row>
    <row r="5" spans="1:10" ht="16.5" customHeight="1">
      <c r="A5" s="4"/>
      <c r="B5" s="9"/>
      <c r="C5" s="10"/>
      <c r="D5" s="11"/>
      <c r="E5" s="12"/>
      <c r="F5" s="12"/>
      <c r="G5" s="7"/>
      <c r="H5" s="7"/>
      <c r="I5" s="7"/>
      <c r="J5" s="7"/>
    </row>
    <row r="6" spans="1:10" ht="15">
      <c r="A6" s="13" t="s">
        <v>7</v>
      </c>
      <c r="B6" s="13"/>
      <c r="C6" s="13"/>
      <c r="D6" s="14" t="s">
        <v>8</v>
      </c>
      <c r="E6" s="4"/>
      <c r="F6" s="4"/>
      <c r="G6" s="15"/>
      <c r="H6" s="15"/>
      <c r="I6" s="15"/>
      <c r="J6" s="15"/>
    </row>
    <row r="7" spans="1:10" ht="26.25" customHeight="1">
      <c r="A7" s="16" t="s">
        <v>9</v>
      </c>
      <c r="B7" s="17" t="s">
        <v>10</v>
      </c>
      <c r="C7" s="18" t="s">
        <v>11</v>
      </c>
      <c r="D7" s="19" t="s">
        <v>12</v>
      </c>
      <c r="E7" s="19"/>
      <c r="F7" s="19"/>
      <c r="G7" s="20" t="s">
        <v>13</v>
      </c>
      <c r="H7" s="20" t="s">
        <v>13</v>
      </c>
      <c r="I7" s="20" t="s">
        <v>13</v>
      </c>
      <c r="J7" s="20" t="s">
        <v>13</v>
      </c>
    </row>
    <row r="8" spans="1:10" ht="14.25">
      <c r="A8" s="16"/>
      <c r="B8" s="21" t="s">
        <v>14</v>
      </c>
      <c r="C8" s="18"/>
      <c r="D8" s="22" t="s">
        <v>15</v>
      </c>
      <c r="E8" s="23" t="s">
        <v>16</v>
      </c>
      <c r="F8" s="23"/>
      <c r="G8" s="24">
        <v>31</v>
      </c>
      <c r="H8" s="24">
        <v>32</v>
      </c>
      <c r="I8" s="24">
        <v>33</v>
      </c>
      <c r="J8" s="24">
        <v>34</v>
      </c>
    </row>
    <row r="9" spans="1:10" ht="30.75" customHeight="1">
      <c r="A9" s="16"/>
      <c r="B9" s="25" t="s">
        <v>17</v>
      </c>
      <c r="C9" s="18"/>
      <c r="D9" s="26" t="s">
        <v>18</v>
      </c>
      <c r="E9" s="27"/>
      <c r="F9" s="28" t="s">
        <v>19</v>
      </c>
      <c r="G9" s="29" t="s">
        <v>20</v>
      </c>
      <c r="H9" s="29" t="s">
        <v>20</v>
      </c>
      <c r="I9" s="29" t="s">
        <v>21</v>
      </c>
      <c r="J9" s="29" t="s">
        <v>22</v>
      </c>
    </row>
    <row r="10" spans="1:10" s="35" customFormat="1" ht="24.75" customHeight="1">
      <c r="A10" s="30">
        <v>1</v>
      </c>
      <c r="B10" s="31" t="s">
        <v>23</v>
      </c>
      <c r="C10" s="32" t="s">
        <v>24</v>
      </c>
      <c r="D10" s="32" t="s">
        <v>25</v>
      </c>
      <c r="E10" s="33" t="s">
        <v>26</v>
      </c>
      <c r="F10" s="33">
        <v>1</v>
      </c>
      <c r="G10" s="34">
        <v>0.2916666666666667</v>
      </c>
      <c r="H10" s="34">
        <v>0.5659722222222222</v>
      </c>
      <c r="I10" s="34">
        <v>0.5972222222222222</v>
      </c>
      <c r="J10" s="34">
        <v>0.6319444444444444</v>
      </c>
    </row>
    <row r="11" spans="1:10" s="35" customFormat="1" ht="24.75" customHeight="1">
      <c r="A11" s="30">
        <v>2</v>
      </c>
      <c r="B11" s="31" t="s">
        <v>27</v>
      </c>
      <c r="C11" s="36" t="s">
        <v>28</v>
      </c>
      <c r="D11" s="36" t="s">
        <v>29</v>
      </c>
      <c r="E11" s="33" t="s">
        <v>30</v>
      </c>
      <c r="F11" s="33">
        <v>2</v>
      </c>
      <c r="G11" s="34">
        <v>0.2951388888888889</v>
      </c>
      <c r="H11" s="34">
        <v>0.5694444444444444</v>
      </c>
      <c r="I11" s="34">
        <v>0.6006944444444444</v>
      </c>
      <c r="J11" s="34">
        <v>0.6354166666666666</v>
      </c>
    </row>
    <row r="12" spans="1:10" s="35" customFormat="1" ht="24.75" customHeight="1">
      <c r="A12" s="30">
        <v>3</v>
      </c>
      <c r="B12" s="31" t="s">
        <v>27</v>
      </c>
      <c r="C12" s="36" t="s">
        <v>28</v>
      </c>
      <c r="D12" s="36" t="s">
        <v>31</v>
      </c>
      <c r="E12" s="33" t="s">
        <v>32</v>
      </c>
      <c r="F12" s="33">
        <v>3</v>
      </c>
      <c r="G12" s="34">
        <v>0.2965277777777778</v>
      </c>
      <c r="H12" s="34">
        <v>0.5708333333333333</v>
      </c>
      <c r="I12" s="34">
        <v>0.6020833333333333</v>
      </c>
      <c r="J12" s="34">
        <v>0.6368055555555555</v>
      </c>
    </row>
    <row r="13" spans="1:10" s="35" customFormat="1" ht="24.75" customHeight="1">
      <c r="A13" s="30">
        <v>4</v>
      </c>
      <c r="B13" s="31" t="s">
        <v>27</v>
      </c>
      <c r="C13" s="36" t="s">
        <v>28</v>
      </c>
      <c r="D13" s="36" t="s">
        <v>33</v>
      </c>
      <c r="E13" s="33" t="s">
        <v>34</v>
      </c>
      <c r="F13" s="33">
        <v>4</v>
      </c>
      <c r="G13" s="34">
        <v>0.29791666666666666</v>
      </c>
      <c r="H13" s="34">
        <v>0.5722222222222222</v>
      </c>
      <c r="I13" s="34">
        <v>0.6034722222222222</v>
      </c>
      <c r="J13" s="34">
        <v>0.6381944444444444</v>
      </c>
    </row>
    <row r="14" spans="1:10" s="35" customFormat="1" ht="24.75" customHeight="1">
      <c r="A14" s="30">
        <v>5</v>
      </c>
      <c r="B14" s="31" t="s">
        <v>35</v>
      </c>
      <c r="C14" s="36" t="s">
        <v>36</v>
      </c>
      <c r="D14" s="36" t="s">
        <v>37</v>
      </c>
      <c r="E14" s="33" t="s">
        <v>38</v>
      </c>
      <c r="F14" s="33">
        <v>5</v>
      </c>
      <c r="G14" s="34">
        <v>0.3020833333333333</v>
      </c>
      <c r="H14" s="34">
        <v>0.5763888888888888</v>
      </c>
      <c r="I14" s="34">
        <v>0.6076388888888888</v>
      </c>
      <c r="J14" s="34">
        <v>0.642361111111111</v>
      </c>
    </row>
    <row r="15" spans="1:10" s="35" customFormat="1" ht="24.75" customHeight="1">
      <c r="A15" s="30">
        <v>6</v>
      </c>
      <c r="B15" s="31" t="s">
        <v>35</v>
      </c>
      <c r="C15" s="32" t="s">
        <v>36</v>
      </c>
      <c r="D15" s="32" t="s">
        <v>39</v>
      </c>
      <c r="E15" s="33" t="s">
        <v>40</v>
      </c>
      <c r="F15" s="33">
        <v>6</v>
      </c>
      <c r="G15" s="34">
        <v>0.30277777777777776</v>
      </c>
      <c r="H15" s="34">
        <v>0.5770833333333333</v>
      </c>
      <c r="I15" s="34">
        <v>0.6083333333333333</v>
      </c>
      <c r="J15" s="34">
        <v>0.6430555555555555</v>
      </c>
    </row>
    <row r="16" spans="1:10" s="35" customFormat="1" ht="24.75" customHeight="1">
      <c r="A16" s="30">
        <v>7</v>
      </c>
      <c r="B16" s="31" t="s">
        <v>35</v>
      </c>
      <c r="C16" s="32" t="s">
        <v>36</v>
      </c>
      <c r="D16" s="32" t="s">
        <v>41</v>
      </c>
      <c r="E16" s="33" t="s">
        <v>42</v>
      </c>
      <c r="F16" s="33">
        <v>7</v>
      </c>
      <c r="G16" s="34">
        <v>0.30416666666666664</v>
      </c>
      <c r="H16" s="34">
        <v>0.5784722222222222</v>
      </c>
      <c r="I16" s="34">
        <v>0.6097222222222222</v>
      </c>
      <c r="J16" s="34">
        <v>0.6444444444444444</v>
      </c>
    </row>
    <row r="17" spans="1:10" s="35" customFormat="1" ht="24.75" customHeight="1">
      <c r="A17" s="30">
        <v>8</v>
      </c>
      <c r="B17" s="31" t="s">
        <v>35</v>
      </c>
      <c r="C17" s="36" t="s">
        <v>36</v>
      </c>
      <c r="D17" s="36" t="s">
        <v>43</v>
      </c>
      <c r="E17" s="33" t="s">
        <v>44</v>
      </c>
      <c r="F17" s="33">
        <v>8</v>
      </c>
      <c r="G17" s="34">
        <v>0.3069444444444444</v>
      </c>
      <c r="H17" s="34">
        <v>0.5812499999999999</v>
      </c>
      <c r="I17" s="34">
        <v>0.6124999999999999</v>
      </c>
      <c r="J17" s="34">
        <v>0.6472222222222221</v>
      </c>
    </row>
    <row r="18" spans="1:10" s="35" customFormat="1" ht="24.75" customHeight="1">
      <c r="A18" s="30">
        <v>9</v>
      </c>
      <c r="B18" s="31" t="s">
        <v>35</v>
      </c>
      <c r="C18" s="32" t="s">
        <v>36</v>
      </c>
      <c r="D18" s="36" t="s">
        <v>45</v>
      </c>
      <c r="E18" s="33" t="s">
        <v>46</v>
      </c>
      <c r="F18" s="33">
        <v>9</v>
      </c>
      <c r="G18" s="34">
        <v>0.3083333333333333</v>
      </c>
      <c r="H18" s="34">
        <v>0.5826388888888888</v>
      </c>
      <c r="I18" s="34">
        <v>0.6138888888888888</v>
      </c>
      <c r="J18" s="34">
        <v>0.648611111111111</v>
      </c>
    </row>
    <row r="19" spans="1:10" s="35" customFormat="1" ht="24.75" customHeight="1">
      <c r="A19" s="30">
        <v>10</v>
      </c>
      <c r="B19" s="31" t="s">
        <v>23</v>
      </c>
      <c r="C19" s="36" t="s">
        <v>24</v>
      </c>
      <c r="D19" s="36" t="s">
        <v>47</v>
      </c>
      <c r="E19" s="33" t="s">
        <v>48</v>
      </c>
      <c r="F19" s="33">
        <v>10</v>
      </c>
      <c r="G19" s="34">
        <v>0.3097222222222222</v>
      </c>
      <c r="H19" s="34">
        <v>0.5840277777777777</v>
      </c>
      <c r="I19" s="34">
        <v>0.6152777777777777</v>
      </c>
      <c r="J19" s="34">
        <v>0.6499999999999999</v>
      </c>
    </row>
    <row r="20" spans="1:10" s="35" customFormat="1" ht="24.75" customHeight="1">
      <c r="A20" s="30">
        <v>11</v>
      </c>
      <c r="B20" s="31" t="s">
        <v>23</v>
      </c>
      <c r="C20" s="36" t="s">
        <v>24</v>
      </c>
      <c r="D20" s="36" t="s">
        <v>49</v>
      </c>
      <c r="E20" s="33" t="s">
        <v>50</v>
      </c>
      <c r="F20" s="33">
        <v>11</v>
      </c>
      <c r="G20" s="34">
        <v>0.3104166666666666</v>
      </c>
      <c r="H20" s="34">
        <v>0.5847222222222221</v>
      </c>
      <c r="I20" s="34">
        <v>0.6159722222222221</v>
      </c>
      <c r="J20" s="34">
        <v>0.6506944444444444</v>
      </c>
    </row>
    <row r="21" spans="1:10" s="35" customFormat="1" ht="24.75" customHeight="1">
      <c r="A21" s="30">
        <v>12</v>
      </c>
      <c r="B21" s="31" t="s">
        <v>23</v>
      </c>
      <c r="C21" s="36" t="s">
        <v>24</v>
      </c>
      <c r="D21" s="36" t="s">
        <v>51</v>
      </c>
      <c r="E21" s="33" t="s">
        <v>52</v>
      </c>
      <c r="F21" s="33">
        <v>12</v>
      </c>
      <c r="G21" s="34">
        <v>0.3118055555555555</v>
      </c>
      <c r="H21" s="34">
        <v>0.586111111111111</v>
      </c>
      <c r="I21" s="34">
        <v>0.617361111111111</v>
      </c>
      <c r="J21" s="34">
        <v>0.6520833333333332</v>
      </c>
    </row>
    <row r="22" spans="1:10" s="35" customFormat="1" ht="24.75" customHeight="1">
      <c r="A22" s="30">
        <v>13</v>
      </c>
      <c r="B22" s="31" t="s">
        <v>23</v>
      </c>
      <c r="C22" s="36" t="s">
        <v>24</v>
      </c>
      <c r="D22" s="36" t="s">
        <v>53</v>
      </c>
      <c r="E22" s="33" t="s">
        <v>54</v>
      </c>
      <c r="F22" s="33">
        <v>13</v>
      </c>
      <c r="G22" s="34">
        <v>0.3131944444444444</v>
      </c>
      <c r="H22" s="34">
        <v>0.5874999999999999</v>
      </c>
      <c r="I22" s="34">
        <v>0.6187499999999999</v>
      </c>
      <c r="J22" s="34">
        <v>0.6534722222222221</v>
      </c>
    </row>
    <row r="23" spans="1:10" s="35" customFormat="1" ht="24.75" customHeight="1">
      <c r="A23" s="30">
        <v>14</v>
      </c>
      <c r="B23" s="31" t="s">
        <v>23</v>
      </c>
      <c r="C23" s="36" t="s">
        <v>24</v>
      </c>
      <c r="D23" s="36" t="s">
        <v>55</v>
      </c>
      <c r="E23" s="33" t="s">
        <v>56</v>
      </c>
      <c r="F23" s="33">
        <v>14</v>
      </c>
      <c r="G23" s="34">
        <v>0.3152777777777777</v>
      </c>
      <c r="H23" s="34">
        <v>0.5895833333333332</v>
      </c>
      <c r="I23" s="34">
        <v>0.6208333333333332</v>
      </c>
      <c r="J23" s="34">
        <v>0.6555555555555554</v>
      </c>
    </row>
    <row r="24" spans="1:10" ht="21.75" customHeight="1">
      <c r="A24" s="30">
        <v>15</v>
      </c>
      <c r="B24" s="31" t="s">
        <v>23</v>
      </c>
      <c r="C24" s="36" t="s">
        <v>24</v>
      </c>
      <c r="D24" s="36" t="s">
        <v>57</v>
      </c>
      <c r="E24" s="33" t="s">
        <v>58</v>
      </c>
      <c r="F24" s="33">
        <v>15</v>
      </c>
      <c r="G24" s="34">
        <v>0.3166666666666666</v>
      </c>
      <c r="H24" s="34">
        <v>0.5909722222222221</v>
      </c>
      <c r="I24" s="34">
        <v>0.6222222222222221</v>
      </c>
      <c r="J24" s="34">
        <v>0.6569444444444443</v>
      </c>
    </row>
    <row r="25" spans="1:10" ht="21.75" customHeight="1">
      <c r="A25" s="30">
        <v>16</v>
      </c>
      <c r="B25" s="31" t="s">
        <v>23</v>
      </c>
      <c r="C25" s="36" t="s">
        <v>24</v>
      </c>
      <c r="D25" s="36" t="s">
        <v>59</v>
      </c>
      <c r="E25" s="33" t="s">
        <v>60</v>
      </c>
      <c r="F25" s="33">
        <v>16</v>
      </c>
      <c r="G25" s="34">
        <v>0.3180555555555555</v>
      </c>
      <c r="H25" s="34">
        <v>0.592361111111111</v>
      </c>
      <c r="I25" s="34">
        <v>0.623611111111111</v>
      </c>
      <c r="J25" s="34">
        <v>0.6583333333333332</v>
      </c>
    </row>
    <row r="26" spans="1:10" ht="21.75" customHeight="1">
      <c r="A26" s="30">
        <v>17</v>
      </c>
      <c r="B26" s="31" t="s">
        <v>23</v>
      </c>
      <c r="C26" s="36" t="s">
        <v>24</v>
      </c>
      <c r="D26" s="36" t="s">
        <v>61</v>
      </c>
      <c r="E26" s="33" t="s">
        <v>62</v>
      </c>
      <c r="F26" s="33">
        <v>17</v>
      </c>
      <c r="G26" s="34">
        <v>0.32222222222222213</v>
      </c>
      <c r="H26" s="34">
        <v>0.5965277777777777</v>
      </c>
      <c r="I26" s="34">
        <v>0.6277777777777777</v>
      </c>
      <c r="J26" s="34">
        <v>0.6624999999999999</v>
      </c>
    </row>
    <row r="27" spans="1:10" ht="21.75" customHeight="1">
      <c r="A27" s="30">
        <v>18</v>
      </c>
      <c r="B27" s="31" t="s">
        <v>35</v>
      </c>
      <c r="C27" s="36" t="s">
        <v>36</v>
      </c>
      <c r="D27" s="36" t="s">
        <v>63</v>
      </c>
      <c r="E27" s="33" t="s">
        <v>64</v>
      </c>
      <c r="F27" s="33">
        <v>18</v>
      </c>
      <c r="G27" s="34">
        <v>0.32430555555555546</v>
      </c>
      <c r="H27" s="34">
        <v>0.598611111111111</v>
      </c>
      <c r="I27" s="34">
        <v>0.629861111111111</v>
      </c>
      <c r="J27" s="34">
        <v>0.6645833333333332</v>
      </c>
    </row>
    <row r="28" spans="1:10" ht="22.5" customHeight="1">
      <c r="A28" s="30">
        <v>19</v>
      </c>
      <c r="B28" s="31" t="s">
        <v>23</v>
      </c>
      <c r="C28" s="36" t="s">
        <v>24</v>
      </c>
      <c r="D28" s="36" t="s">
        <v>25</v>
      </c>
      <c r="E28" s="33" t="s">
        <v>65</v>
      </c>
      <c r="F28" s="33">
        <v>19</v>
      </c>
      <c r="G28" s="34">
        <v>0.3270833333333332</v>
      </c>
      <c r="H28" s="34">
        <v>0.6013888888888888</v>
      </c>
      <c r="I28" s="34">
        <v>0.6326388888888888</v>
      </c>
      <c r="J28" s="34">
        <v>0.667361111111111</v>
      </c>
    </row>
  </sheetData>
  <sheetProtection selectLockedCells="1" selectUnlockedCells="1"/>
  <mergeCells count="9">
    <mergeCell ref="A1:C1"/>
    <mergeCell ref="A2:C2"/>
    <mergeCell ref="A3:C3"/>
    <mergeCell ref="A4:C4"/>
    <mergeCell ref="A6:C6"/>
    <mergeCell ref="A7:A9"/>
    <mergeCell ref="C7:C9"/>
    <mergeCell ref="D7:F7"/>
    <mergeCell ref="E8:F8"/>
  </mergeCells>
  <printOptions horizontalCentered="1"/>
  <pageMargins left="0" right="0" top="1.575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5" zoomScaleNormal="85" zoomScaleSheetLayoutView="40" workbookViewId="0" topLeftCell="A21">
      <selection activeCell="U28" sqref="U28"/>
    </sheetView>
  </sheetViews>
  <sheetFormatPr defaultColWidth="8.796875" defaultRowHeight="14.25"/>
  <cols>
    <col min="1" max="1" width="4" style="0" customWidth="1"/>
    <col min="2" max="2" width="3.5" style="0" customWidth="1"/>
    <col min="3" max="3" width="10.19921875" style="1" customWidth="1"/>
    <col min="4" max="4" width="18.19921875" style="1" customWidth="1"/>
    <col min="5" max="5" width="48.09765625" style="0" customWidth="1"/>
    <col min="6" max="6" width="7.19921875" style="0" customWidth="1"/>
    <col min="7" max="7" width="7.3984375" style="0" customWidth="1"/>
    <col min="8" max="8" width="7.19921875" style="0" customWidth="1"/>
    <col min="9" max="9" width="8" style="0" customWidth="1"/>
    <col min="10" max="10" width="8.69921875" style="0" customWidth="1"/>
    <col min="11" max="11" width="7.796875" style="0" customWidth="1"/>
    <col min="12" max="15" width="12.19921875" style="0" customWidth="1"/>
  </cols>
  <sheetData>
    <row r="1" spans="1:15" ht="20.25" customHeight="1">
      <c r="A1" s="37" t="s">
        <v>66</v>
      </c>
      <c r="B1" s="37"/>
      <c r="C1" s="38"/>
      <c r="D1" s="38"/>
      <c r="E1" s="15"/>
      <c r="J1" s="7"/>
      <c r="K1" s="7"/>
      <c r="L1" s="39"/>
      <c r="M1" s="40" t="s">
        <v>67</v>
      </c>
      <c r="N1" s="40"/>
      <c r="O1" s="40"/>
    </row>
    <row r="2" spans="1:15" ht="20.25" customHeight="1">
      <c r="A2" s="37" t="s">
        <v>68</v>
      </c>
      <c r="B2" s="37"/>
      <c r="C2" s="38"/>
      <c r="D2" s="38"/>
      <c r="E2" s="41"/>
      <c r="F2" s="42"/>
      <c r="G2" s="43"/>
      <c r="H2" s="7"/>
      <c r="I2" s="7"/>
      <c r="J2" s="7"/>
      <c r="K2" s="7"/>
      <c r="L2" s="39"/>
      <c r="M2" s="44" t="s">
        <v>69</v>
      </c>
      <c r="N2" s="44"/>
      <c r="O2" s="44"/>
    </row>
    <row r="3" spans="1:15" ht="18.75" customHeight="1">
      <c r="A3" s="37" t="s">
        <v>70</v>
      </c>
      <c r="B3" s="37"/>
      <c r="C3" s="38"/>
      <c r="D3" s="38"/>
      <c r="E3" s="41"/>
      <c r="F3" s="42"/>
      <c r="G3" s="43"/>
      <c r="H3" s="7"/>
      <c r="I3" s="7"/>
      <c r="J3" s="7"/>
      <c r="K3" s="7"/>
      <c r="L3" s="39"/>
      <c r="M3" s="45" t="s">
        <v>71</v>
      </c>
      <c r="N3" s="45"/>
      <c r="O3" s="45"/>
    </row>
    <row r="4" spans="1:15" ht="22.5" customHeight="1">
      <c r="A4" s="46" t="s">
        <v>72</v>
      </c>
      <c r="B4" s="46"/>
      <c r="C4" s="47"/>
      <c r="D4" s="47"/>
      <c r="E4" s="15"/>
      <c r="F4" s="48"/>
      <c r="G4" s="49"/>
      <c r="H4" s="7"/>
      <c r="I4" s="7"/>
      <c r="J4" s="7"/>
      <c r="K4" s="7"/>
      <c r="L4" s="50"/>
      <c r="M4" t="s">
        <v>73</v>
      </c>
      <c r="N4" s="45"/>
      <c r="O4" s="45"/>
    </row>
    <row r="5" spans="1:15" ht="18.75" customHeight="1">
      <c r="A5" s="46" t="s">
        <v>74</v>
      </c>
      <c r="B5" s="46"/>
      <c r="C5" s="47"/>
      <c r="D5" s="47"/>
      <c r="E5" s="15"/>
      <c r="F5" s="15"/>
      <c r="G5" s="5"/>
      <c r="H5" s="7"/>
      <c r="I5" s="7"/>
      <c r="J5" s="7"/>
      <c r="K5" s="7"/>
      <c r="L5" s="7"/>
      <c r="M5" s="15" t="s">
        <v>75</v>
      </c>
      <c r="N5" s="45"/>
      <c r="O5" s="45"/>
    </row>
    <row r="6" spans="1:15" ht="18" customHeight="1">
      <c r="A6" s="46" t="s">
        <v>76</v>
      </c>
      <c r="B6" s="46"/>
      <c r="C6" s="47"/>
      <c r="D6" s="47"/>
      <c r="E6" s="15"/>
      <c r="F6" s="51" t="s">
        <v>77</v>
      </c>
      <c r="G6" s="43"/>
      <c r="H6" s="7"/>
      <c r="I6" s="7"/>
      <c r="J6" s="7"/>
      <c r="K6" s="7"/>
      <c r="L6" s="7"/>
      <c r="N6" s="52"/>
      <c r="O6" s="52"/>
    </row>
    <row r="7" spans="1:15" ht="18" customHeight="1">
      <c r="A7" s="46" t="s">
        <v>78</v>
      </c>
      <c r="B7" s="46"/>
      <c r="C7" s="47"/>
      <c r="D7" s="47"/>
      <c r="E7" s="53"/>
      <c r="F7" s="51" t="s">
        <v>79</v>
      </c>
      <c r="G7" s="43"/>
      <c r="H7" s="7"/>
      <c r="I7" s="7"/>
      <c r="J7" s="7"/>
      <c r="K7" s="7"/>
      <c r="L7" s="7"/>
      <c r="N7" s="54"/>
      <c r="O7" s="54"/>
    </row>
    <row r="8" spans="1:15" ht="15" customHeight="1">
      <c r="A8" s="55" t="s">
        <v>80</v>
      </c>
      <c r="B8" s="46"/>
      <c r="C8" s="47"/>
      <c r="D8" s="47"/>
      <c r="E8" s="53"/>
      <c r="F8" s="7"/>
      <c r="G8" s="5"/>
      <c r="H8" s="7"/>
      <c r="I8" s="7"/>
      <c r="J8" s="7"/>
      <c r="K8" s="7"/>
      <c r="L8" s="7"/>
      <c r="N8" s="56"/>
      <c r="O8" s="56"/>
    </row>
    <row r="9" spans="1:15" ht="6" customHeight="1">
      <c r="A9" s="55"/>
      <c r="B9" s="15"/>
      <c r="C9" s="57"/>
      <c r="D9" s="57"/>
      <c r="E9" s="58"/>
      <c r="F9" s="59"/>
      <c r="G9" s="59"/>
      <c r="H9" s="7"/>
      <c r="I9" s="7"/>
      <c r="J9" s="7"/>
      <c r="K9" s="7"/>
      <c r="L9" s="15"/>
      <c r="N9" s="15"/>
      <c r="O9" s="15"/>
    </row>
    <row r="10" spans="1:15" ht="39" customHeight="1">
      <c r="A10" s="60" t="s">
        <v>9</v>
      </c>
      <c r="B10" s="61" t="s">
        <v>81</v>
      </c>
      <c r="C10" s="62" t="s">
        <v>10</v>
      </c>
      <c r="D10" s="63"/>
      <c r="E10" s="64" t="s">
        <v>12</v>
      </c>
      <c r="F10" s="62" t="s">
        <v>82</v>
      </c>
      <c r="G10" s="62" t="s">
        <v>83</v>
      </c>
      <c r="H10" s="62" t="s">
        <v>84</v>
      </c>
      <c r="I10" s="62" t="s">
        <v>85</v>
      </c>
      <c r="J10" s="62" t="s">
        <v>86</v>
      </c>
      <c r="K10" s="62" t="s">
        <v>87</v>
      </c>
      <c r="L10" s="65" t="s">
        <v>13</v>
      </c>
      <c r="M10" s="65" t="s">
        <v>13</v>
      </c>
      <c r="N10" s="65" t="s">
        <v>13</v>
      </c>
      <c r="O10" s="65" t="s">
        <v>13</v>
      </c>
    </row>
    <row r="11" spans="1:15" ht="32.25" customHeight="1">
      <c r="A11" s="60"/>
      <c r="B11" s="61"/>
      <c r="C11" s="62" t="s">
        <v>14</v>
      </c>
      <c r="D11" s="66"/>
      <c r="E11" s="67" t="s">
        <v>15</v>
      </c>
      <c r="F11" s="62"/>
      <c r="G11" s="62"/>
      <c r="H11" s="62"/>
      <c r="I11" s="62"/>
      <c r="J11" s="62"/>
      <c r="K11" s="62"/>
      <c r="L11" s="65">
        <v>21</v>
      </c>
      <c r="M11" s="65">
        <v>22</v>
      </c>
      <c r="N11" s="65">
        <v>23</v>
      </c>
      <c r="O11" s="65">
        <v>24</v>
      </c>
    </row>
    <row r="12" spans="1:15" ht="30.75" customHeight="1">
      <c r="A12" s="60"/>
      <c r="B12" s="61"/>
      <c r="C12" s="62" t="s">
        <v>17</v>
      </c>
      <c r="D12" s="68"/>
      <c r="E12" s="69" t="s">
        <v>18</v>
      </c>
      <c r="F12" s="62"/>
      <c r="G12" s="62"/>
      <c r="H12" s="62"/>
      <c r="I12" s="62"/>
      <c r="J12" s="62"/>
      <c r="K12" s="62"/>
      <c r="L12" s="70" t="s">
        <v>20</v>
      </c>
      <c r="M12" s="70" t="s">
        <v>20</v>
      </c>
      <c r="N12" s="70" t="s">
        <v>21</v>
      </c>
      <c r="O12" s="70" t="s">
        <v>22</v>
      </c>
    </row>
    <row r="13" spans="1:15" s="35" customFormat="1" ht="24.75" customHeight="1">
      <c r="A13" s="71">
        <v>1</v>
      </c>
      <c r="B13" s="71">
        <v>1</v>
      </c>
      <c r="C13" s="31" t="s">
        <v>23</v>
      </c>
      <c r="D13" s="32" t="s">
        <v>24</v>
      </c>
      <c r="E13" s="32" t="s">
        <v>25</v>
      </c>
      <c r="F13" s="72">
        <v>0</v>
      </c>
      <c r="G13" s="72">
        <v>0</v>
      </c>
      <c r="H13" s="73">
        <v>0</v>
      </c>
      <c r="I13" s="74">
        <v>0</v>
      </c>
      <c r="J13" s="74">
        <v>0</v>
      </c>
      <c r="K13" s="75">
        <v>0</v>
      </c>
      <c r="L13" s="76">
        <v>0.2916666666666667</v>
      </c>
      <c r="M13" s="76">
        <v>0.5659722222222222</v>
      </c>
      <c r="N13" s="76">
        <v>0.5972222222222222</v>
      </c>
      <c r="O13" s="76">
        <v>0.6319444444444444</v>
      </c>
    </row>
    <row r="14" spans="1:15" s="35" customFormat="1" ht="24.75" customHeight="1">
      <c r="A14" s="71">
        <v>2</v>
      </c>
      <c r="B14" s="71">
        <v>2</v>
      </c>
      <c r="C14" s="31" t="s">
        <v>27</v>
      </c>
      <c r="D14" s="36" t="s">
        <v>28</v>
      </c>
      <c r="E14" s="36" t="s">
        <v>29</v>
      </c>
      <c r="F14" s="77">
        <v>2</v>
      </c>
      <c r="G14" s="72">
        <f aca="true" t="shared" si="0" ref="G14:G16">G13+F14</f>
        <v>2</v>
      </c>
      <c r="H14" s="78">
        <v>5</v>
      </c>
      <c r="I14" s="79">
        <f aca="true" t="shared" si="1" ref="I14:I31">SUM(H14/24)/60</f>
        <v>0.0034722222222222225</v>
      </c>
      <c r="J14" s="80">
        <f aca="true" t="shared" si="2" ref="J14:J16">J13+I14</f>
        <v>0.0034722222222222225</v>
      </c>
      <c r="K14" s="81">
        <f aca="true" t="shared" si="3" ref="K14:K31">F14/H14*60</f>
        <v>24</v>
      </c>
      <c r="L14" s="34">
        <f aca="true" t="shared" si="4" ref="L14:L31">L13+$I14</f>
        <v>0.2951388888888889</v>
      </c>
      <c r="M14" s="34">
        <f aca="true" t="shared" si="5" ref="M14:M31">M13+$I14</f>
        <v>0.5694444444444444</v>
      </c>
      <c r="N14" s="34">
        <f aca="true" t="shared" si="6" ref="N14:N31">N13+$I14</f>
        <v>0.6006944444444444</v>
      </c>
      <c r="O14" s="34">
        <f aca="true" t="shared" si="7" ref="O14:O31">O13+$I14</f>
        <v>0.6354166666666666</v>
      </c>
    </row>
    <row r="15" spans="1:15" s="35" customFormat="1" ht="24.75" customHeight="1">
      <c r="A15" s="71">
        <v>3</v>
      </c>
      <c r="B15" s="71">
        <v>3</v>
      </c>
      <c r="C15" s="31" t="s">
        <v>27</v>
      </c>
      <c r="D15" s="36" t="s">
        <v>28</v>
      </c>
      <c r="E15" s="36" t="s">
        <v>31</v>
      </c>
      <c r="F15" s="77">
        <v>0.5</v>
      </c>
      <c r="G15" s="72">
        <f t="shared" si="0"/>
        <v>2.5</v>
      </c>
      <c r="H15" s="78">
        <v>2</v>
      </c>
      <c r="I15" s="79">
        <f t="shared" si="1"/>
        <v>0.0013888888888888887</v>
      </c>
      <c r="J15" s="80">
        <f t="shared" si="2"/>
        <v>0.004861111111111111</v>
      </c>
      <c r="K15" s="81">
        <f t="shared" si="3"/>
        <v>15</v>
      </c>
      <c r="L15" s="34">
        <f t="shared" si="4"/>
        <v>0.2965277777777778</v>
      </c>
      <c r="M15" s="34">
        <f t="shared" si="5"/>
        <v>0.5708333333333333</v>
      </c>
      <c r="N15" s="34">
        <f t="shared" si="6"/>
        <v>0.6020833333333333</v>
      </c>
      <c r="O15" s="34">
        <f t="shared" si="7"/>
        <v>0.6368055555555555</v>
      </c>
    </row>
    <row r="16" spans="1:15" s="35" customFormat="1" ht="24.75" customHeight="1">
      <c r="A16" s="71">
        <v>4</v>
      </c>
      <c r="B16" s="71">
        <v>4</v>
      </c>
      <c r="C16" s="31" t="s">
        <v>27</v>
      </c>
      <c r="D16" s="36" t="s">
        <v>28</v>
      </c>
      <c r="E16" s="36" t="s">
        <v>33</v>
      </c>
      <c r="F16" s="77">
        <v>0.5</v>
      </c>
      <c r="G16" s="72">
        <f t="shared" si="0"/>
        <v>3</v>
      </c>
      <c r="H16" s="78">
        <v>2</v>
      </c>
      <c r="I16" s="79">
        <f t="shared" si="1"/>
        <v>0.0013888888888888887</v>
      </c>
      <c r="J16" s="80">
        <f t="shared" si="2"/>
        <v>0.00625</v>
      </c>
      <c r="K16" s="81">
        <f t="shared" si="3"/>
        <v>15</v>
      </c>
      <c r="L16" s="34">
        <f t="shared" si="4"/>
        <v>0.29791666666666666</v>
      </c>
      <c r="M16" s="34">
        <f t="shared" si="5"/>
        <v>0.5722222222222222</v>
      </c>
      <c r="N16" s="34">
        <f t="shared" si="6"/>
        <v>0.6034722222222222</v>
      </c>
      <c r="O16" s="34">
        <f t="shared" si="7"/>
        <v>0.6381944444444444</v>
      </c>
    </row>
    <row r="17" spans="1:15" s="35" customFormat="1" ht="24.75" customHeight="1">
      <c r="A17" s="71">
        <v>5</v>
      </c>
      <c r="B17" s="71">
        <v>5</v>
      </c>
      <c r="C17" s="31" t="s">
        <v>35</v>
      </c>
      <c r="D17" s="36" t="s">
        <v>36</v>
      </c>
      <c r="E17" s="36" t="s">
        <v>37</v>
      </c>
      <c r="F17" s="77">
        <v>3.1</v>
      </c>
      <c r="G17" s="72">
        <f aca="true" t="shared" si="8" ref="G17:G19">G15+F17</f>
        <v>5.6</v>
      </c>
      <c r="H17" s="78">
        <v>6</v>
      </c>
      <c r="I17" s="79">
        <f t="shared" si="1"/>
        <v>0.004166666666666667</v>
      </c>
      <c r="J17" s="80">
        <f aca="true" t="shared" si="9" ref="J17:J19">J15+I17</f>
        <v>0.009027777777777777</v>
      </c>
      <c r="K17" s="81">
        <f t="shared" si="3"/>
        <v>31.000000000000004</v>
      </c>
      <c r="L17" s="34">
        <f t="shared" si="4"/>
        <v>0.3020833333333333</v>
      </c>
      <c r="M17" s="34">
        <f t="shared" si="5"/>
        <v>0.5763888888888888</v>
      </c>
      <c r="N17" s="34">
        <f t="shared" si="6"/>
        <v>0.6076388888888888</v>
      </c>
      <c r="O17" s="34">
        <f t="shared" si="7"/>
        <v>0.6423611111111112</v>
      </c>
    </row>
    <row r="18" spans="1:15" s="35" customFormat="1" ht="24.75" customHeight="1">
      <c r="A18" s="71">
        <v>6</v>
      </c>
      <c r="B18" s="71">
        <v>6</v>
      </c>
      <c r="C18" s="31" t="s">
        <v>35</v>
      </c>
      <c r="D18" s="36" t="s">
        <v>36</v>
      </c>
      <c r="E18" s="36" t="s">
        <v>39</v>
      </c>
      <c r="F18" s="77">
        <v>0.5</v>
      </c>
      <c r="G18" s="72">
        <f t="shared" si="8"/>
        <v>3.5</v>
      </c>
      <c r="H18" s="78">
        <v>1</v>
      </c>
      <c r="I18" s="79">
        <f t="shared" si="1"/>
        <v>0.0006944444444444444</v>
      </c>
      <c r="J18" s="80">
        <f t="shared" si="9"/>
        <v>0.006944444444444444</v>
      </c>
      <c r="K18" s="81">
        <f t="shared" si="3"/>
        <v>30</v>
      </c>
      <c r="L18" s="34">
        <f t="shared" si="4"/>
        <v>0.30277777777777776</v>
      </c>
      <c r="M18" s="34">
        <f t="shared" si="5"/>
        <v>0.5770833333333333</v>
      </c>
      <c r="N18" s="34">
        <f t="shared" si="6"/>
        <v>0.6083333333333333</v>
      </c>
      <c r="O18" s="34">
        <f t="shared" si="7"/>
        <v>0.6430555555555556</v>
      </c>
    </row>
    <row r="19" spans="1:15" s="35" customFormat="1" ht="24.75" customHeight="1">
      <c r="A19" s="71">
        <v>7</v>
      </c>
      <c r="B19" s="71">
        <v>7</v>
      </c>
      <c r="C19" s="31" t="s">
        <v>35</v>
      </c>
      <c r="D19" s="36" t="s">
        <v>36</v>
      </c>
      <c r="E19" s="36" t="s">
        <v>41</v>
      </c>
      <c r="F19" s="77">
        <v>1.7</v>
      </c>
      <c r="G19" s="72">
        <f t="shared" si="8"/>
        <v>7.3</v>
      </c>
      <c r="H19" s="78">
        <v>2</v>
      </c>
      <c r="I19" s="79">
        <f t="shared" si="1"/>
        <v>0.0013888888888888887</v>
      </c>
      <c r="J19" s="80">
        <f t="shared" si="9"/>
        <v>0.010416666666666666</v>
      </c>
      <c r="K19" s="81">
        <f t="shared" si="3"/>
        <v>51</v>
      </c>
      <c r="L19" s="34">
        <f t="shared" si="4"/>
        <v>0.30416666666666664</v>
      </c>
      <c r="M19" s="34">
        <f t="shared" si="5"/>
        <v>0.5784722222222223</v>
      </c>
      <c r="N19" s="34">
        <f t="shared" si="6"/>
        <v>0.6097222222222223</v>
      </c>
      <c r="O19" s="34">
        <f t="shared" si="7"/>
        <v>0.6444444444444445</v>
      </c>
    </row>
    <row r="20" spans="1:15" s="35" customFormat="1" ht="24.75" customHeight="1">
      <c r="A20" s="71">
        <v>8</v>
      </c>
      <c r="B20" s="71">
        <v>8</v>
      </c>
      <c r="C20" s="31" t="s">
        <v>35</v>
      </c>
      <c r="D20" s="36" t="s">
        <v>36</v>
      </c>
      <c r="E20" s="36" t="s">
        <v>43</v>
      </c>
      <c r="F20" s="77">
        <v>1.5</v>
      </c>
      <c r="G20" s="72">
        <f aca="true" t="shared" si="10" ref="G20:G25">G19+F20</f>
        <v>8.8</v>
      </c>
      <c r="H20" s="78">
        <v>4</v>
      </c>
      <c r="I20" s="79">
        <f t="shared" si="1"/>
        <v>0.0027777777777777775</v>
      </c>
      <c r="J20" s="80">
        <f aca="true" t="shared" si="11" ref="J20:J25">J19+I20</f>
        <v>0.013194444444444444</v>
      </c>
      <c r="K20" s="81">
        <f t="shared" si="3"/>
        <v>22.5</v>
      </c>
      <c r="L20" s="34">
        <f t="shared" si="4"/>
        <v>0.30694444444444446</v>
      </c>
      <c r="M20" s="34">
        <f t="shared" si="5"/>
        <v>0.58125</v>
      </c>
      <c r="N20" s="34">
        <f t="shared" si="6"/>
        <v>0.6125</v>
      </c>
      <c r="O20" s="34">
        <f t="shared" si="7"/>
        <v>0.6472222222222223</v>
      </c>
    </row>
    <row r="21" spans="1:15" s="35" customFormat="1" ht="24.75" customHeight="1">
      <c r="A21" s="71">
        <v>9</v>
      </c>
      <c r="B21" s="71">
        <v>9</v>
      </c>
      <c r="C21" s="31" t="s">
        <v>35</v>
      </c>
      <c r="D21" s="36" t="s">
        <v>36</v>
      </c>
      <c r="E21" s="36" t="s">
        <v>45</v>
      </c>
      <c r="F21" s="77">
        <v>0.3</v>
      </c>
      <c r="G21" s="72">
        <f t="shared" si="10"/>
        <v>9.100000000000001</v>
      </c>
      <c r="H21" s="78">
        <v>2</v>
      </c>
      <c r="I21" s="79">
        <f t="shared" si="1"/>
        <v>0.0013888888888888887</v>
      </c>
      <c r="J21" s="80">
        <f t="shared" si="11"/>
        <v>0.014583333333333334</v>
      </c>
      <c r="K21" s="81">
        <f t="shared" si="3"/>
        <v>9</v>
      </c>
      <c r="L21" s="34">
        <f t="shared" si="4"/>
        <v>0.30833333333333335</v>
      </c>
      <c r="M21" s="34">
        <f t="shared" si="5"/>
        <v>0.5826388888888889</v>
      </c>
      <c r="N21" s="34">
        <f t="shared" si="6"/>
        <v>0.6138888888888889</v>
      </c>
      <c r="O21" s="34">
        <f t="shared" si="7"/>
        <v>0.6486111111111111</v>
      </c>
    </row>
    <row r="22" spans="1:15" s="35" customFormat="1" ht="24.75" customHeight="1">
      <c r="A22" s="71">
        <v>10</v>
      </c>
      <c r="B22" s="71">
        <v>10</v>
      </c>
      <c r="C22" s="31" t="s">
        <v>23</v>
      </c>
      <c r="D22" s="32" t="s">
        <v>24</v>
      </c>
      <c r="E22" s="36" t="s">
        <v>47</v>
      </c>
      <c r="F22" s="72">
        <v>0.7</v>
      </c>
      <c r="G22" s="72">
        <f t="shared" si="10"/>
        <v>9.8</v>
      </c>
      <c r="H22" s="78">
        <v>2</v>
      </c>
      <c r="I22" s="79">
        <f t="shared" si="1"/>
        <v>0.0013888888888888887</v>
      </c>
      <c r="J22" s="80">
        <f t="shared" si="11"/>
        <v>0.01597222222222222</v>
      </c>
      <c r="K22" s="81">
        <f t="shared" si="3"/>
        <v>21</v>
      </c>
      <c r="L22" s="34">
        <f t="shared" si="4"/>
        <v>0.30972222222222223</v>
      </c>
      <c r="M22" s="34">
        <f t="shared" si="5"/>
        <v>0.5840277777777778</v>
      </c>
      <c r="N22" s="34">
        <f t="shared" si="6"/>
        <v>0.6152777777777778</v>
      </c>
      <c r="O22" s="34">
        <f t="shared" si="7"/>
        <v>0.65</v>
      </c>
    </row>
    <row r="23" spans="1:15" s="35" customFormat="1" ht="24.75" customHeight="1">
      <c r="A23" s="71">
        <v>11</v>
      </c>
      <c r="B23" s="71">
        <v>11</v>
      </c>
      <c r="C23" s="31" t="s">
        <v>23</v>
      </c>
      <c r="D23" s="32" t="s">
        <v>24</v>
      </c>
      <c r="E23" s="36" t="s">
        <v>49</v>
      </c>
      <c r="F23" s="72">
        <v>0.4</v>
      </c>
      <c r="G23" s="72">
        <f t="shared" si="10"/>
        <v>10.200000000000001</v>
      </c>
      <c r="H23" s="78">
        <v>1</v>
      </c>
      <c r="I23" s="79">
        <f t="shared" si="1"/>
        <v>0.0006944444444444444</v>
      </c>
      <c r="J23" s="80">
        <f t="shared" si="11"/>
        <v>0.016666666666666666</v>
      </c>
      <c r="K23" s="81">
        <f t="shared" si="3"/>
        <v>24</v>
      </c>
      <c r="L23" s="34">
        <f t="shared" si="4"/>
        <v>0.3104166666666667</v>
      </c>
      <c r="M23" s="34">
        <f t="shared" si="5"/>
        <v>0.5847222222222223</v>
      </c>
      <c r="N23" s="34">
        <f t="shared" si="6"/>
        <v>0.6159722222222223</v>
      </c>
      <c r="O23" s="34">
        <f t="shared" si="7"/>
        <v>0.6506944444444445</v>
      </c>
    </row>
    <row r="24" spans="1:15" s="35" customFormat="1" ht="24.75" customHeight="1">
      <c r="A24" s="71">
        <v>12</v>
      </c>
      <c r="B24" s="71">
        <v>12</v>
      </c>
      <c r="C24" s="31" t="s">
        <v>23</v>
      </c>
      <c r="D24" s="32" t="s">
        <v>24</v>
      </c>
      <c r="E24" s="36" t="s">
        <v>51</v>
      </c>
      <c r="F24" s="72">
        <v>0.3</v>
      </c>
      <c r="G24" s="72">
        <f t="shared" si="10"/>
        <v>10.500000000000002</v>
      </c>
      <c r="H24" s="78">
        <v>2</v>
      </c>
      <c r="I24" s="79">
        <f t="shared" si="1"/>
        <v>0.0013888888888888887</v>
      </c>
      <c r="J24" s="80">
        <f t="shared" si="11"/>
        <v>0.018055555555555554</v>
      </c>
      <c r="K24" s="81">
        <f t="shared" si="3"/>
        <v>9</v>
      </c>
      <c r="L24" s="34">
        <f t="shared" si="4"/>
        <v>0.31180555555555556</v>
      </c>
      <c r="M24" s="34">
        <f t="shared" si="5"/>
        <v>0.5861111111111111</v>
      </c>
      <c r="N24" s="34">
        <f t="shared" si="6"/>
        <v>0.6173611111111111</v>
      </c>
      <c r="O24" s="34">
        <f t="shared" si="7"/>
        <v>0.6520833333333333</v>
      </c>
    </row>
    <row r="25" spans="1:15" s="35" customFormat="1" ht="24.75" customHeight="1">
      <c r="A25" s="71">
        <v>13</v>
      </c>
      <c r="B25" s="71">
        <v>13</v>
      </c>
      <c r="C25" s="31" t="s">
        <v>23</v>
      </c>
      <c r="D25" s="32" t="s">
        <v>24</v>
      </c>
      <c r="E25" s="36" t="s">
        <v>53</v>
      </c>
      <c r="F25" s="72">
        <v>1</v>
      </c>
      <c r="G25" s="72">
        <f t="shared" si="10"/>
        <v>11.500000000000002</v>
      </c>
      <c r="H25" s="78">
        <v>2</v>
      </c>
      <c r="I25" s="79">
        <f t="shared" si="1"/>
        <v>0.0013888888888888887</v>
      </c>
      <c r="J25" s="80">
        <f t="shared" si="11"/>
        <v>0.019444444444444445</v>
      </c>
      <c r="K25" s="81">
        <f t="shared" si="3"/>
        <v>30</v>
      </c>
      <c r="L25" s="34">
        <f t="shared" si="4"/>
        <v>0.31319444444444444</v>
      </c>
      <c r="M25" s="34">
        <f t="shared" si="5"/>
        <v>0.5875</v>
      </c>
      <c r="N25" s="34">
        <f t="shared" si="6"/>
        <v>0.61875</v>
      </c>
      <c r="O25" s="34">
        <f t="shared" si="7"/>
        <v>0.6534722222222222</v>
      </c>
    </row>
    <row r="26" spans="1:15" s="35" customFormat="1" ht="24.75" customHeight="1">
      <c r="A26" s="71">
        <v>14</v>
      </c>
      <c r="B26" s="71">
        <v>14</v>
      </c>
      <c r="C26" s="31" t="s">
        <v>23</v>
      </c>
      <c r="D26" s="82" t="s">
        <v>24</v>
      </c>
      <c r="E26" s="82" t="s">
        <v>55</v>
      </c>
      <c r="F26" s="77">
        <v>2.9</v>
      </c>
      <c r="G26" s="83">
        <f aca="true" t="shared" si="12" ref="G26:G28">G27+F26</f>
        <v>18.9</v>
      </c>
      <c r="H26" s="78">
        <v>3</v>
      </c>
      <c r="I26" s="79">
        <f t="shared" si="1"/>
        <v>0.0020833333333333333</v>
      </c>
      <c r="J26" s="84">
        <f aca="true" t="shared" si="13" ref="J26:J28">J27+I26</f>
        <v>0.02847222222222222</v>
      </c>
      <c r="K26" s="85">
        <f t="shared" si="3"/>
        <v>58</v>
      </c>
      <c r="L26" s="34">
        <f t="shared" si="4"/>
        <v>0.31527777777777777</v>
      </c>
      <c r="M26" s="34">
        <f t="shared" si="5"/>
        <v>0.5895833333333333</v>
      </c>
      <c r="N26" s="34">
        <f t="shared" si="6"/>
        <v>0.6208333333333333</v>
      </c>
      <c r="O26" s="34">
        <f t="shared" si="7"/>
        <v>0.6555555555555556</v>
      </c>
    </row>
    <row r="27" spans="1:15" s="35" customFormat="1" ht="24.75" customHeight="1">
      <c r="A27" s="71">
        <v>15</v>
      </c>
      <c r="B27" s="71">
        <v>15</v>
      </c>
      <c r="C27" s="31" t="s">
        <v>23</v>
      </c>
      <c r="D27" s="82" t="s">
        <v>24</v>
      </c>
      <c r="E27" s="82" t="s">
        <v>57</v>
      </c>
      <c r="F27" s="77">
        <v>1.2</v>
      </c>
      <c r="G27" s="83">
        <f t="shared" si="12"/>
        <v>16</v>
      </c>
      <c r="H27" s="78">
        <v>2</v>
      </c>
      <c r="I27" s="79">
        <f t="shared" si="1"/>
        <v>0.0013888888888888887</v>
      </c>
      <c r="J27" s="84">
        <f t="shared" si="13"/>
        <v>0.02638888888888889</v>
      </c>
      <c r="K27" s="85">
        <f t="shared" si="3"/>
        <v>36</v>
      </c>
      <c r="L27" s="34">
        <f t="shared" si="4"/>
        <v>0.31666666666666665</v>
      </c>
      <c r="M27" s="34">
        <f t="shared" si="5"/>
        <v>0.5909722222222222</v>
      </c>
      <c r="N27" s="34">
        <f t="shared" si="6"/>
        <v>0.6222222222222222</v>
      </c>
      <c r="O27" s="34">
        <f t="shared" si="7"/>
        <v>0.6569444444444444</v>
      </c>
    </row>
    <row r="28" spans="1:15" s="35" customFormat="1" ht="24.75" customHeight="1">
      <c r="A28" s="71">
        <v>16</v>
      </c>
      <c r="B28" s="71">
        <v>16</v>
      </c>
      <c r="C28" s="31" t="s">
        <v>23</v>
      </c>
      <c r="D28" s="86" t="s">
        <v>24</v>
      </c>
      <c r="E28" s="82" t="s">
        <v>59</v>
      </c>
      <c r="F28" s="77">
        <v>1.2</v>
      </c>
      <c r="G28" s="83">
        <f t="shared" si="12"/>
        <v>14.8</v>
      </c>
      <c r="H28" s="78">
        <v>2</v>
      </c>
      <c r="I28" s="79">
        <f t="shared" si="1"/>
        <v>0.0013888888888888887</v>
      </c>
      <c r="J28" s="84">
        <f t="shared" si="13"/>
        <v>0.025</v>
      </c>
      <c r="K28" s="85">
        <f t="shared" si="3"/>
        <v>36</v>
      </c>
      <c r="L28" s="34">
        <f t="shared" si="4"/>
        <v>0.31805555555555554</v>
      </c>
      <c r="M28" s="34">
        <f t="shared" si="5"/>
        <v>0.5923611111111111</v>
      </c>
      <c r="N28" s="34">
        <f t="shared" si="6"/>
        <v>0.6236111111111111</v>
      </c>
      <c r="O28" s="34">
        <f t="shared" si="7"/>
        <v>0.6583333333333333</v>
      </c>
    </row>
    <row r="29" spans="1:15" s="35" customFormat="1" ht="24.75" customHeight="1">
      <c r="A29" s="71">
        <v>17</v>
      </c>
      <c r="B29" s="71">
        <v>17</v>
      </c>
      <c r="C29" s="31" t="s">
        <v>23</v>
      </c>
      <c r="D29" s="32" t="s">
        <v>24</v>
      </c>
      <c r="E29" s="36" t="s">
        <v>61</v>
      </c>
      <c r="F29" s="72">
        <v>2.1</v>
      </c>
      <c r="G29" s="72">
        <f>G25+F29</f>
        <v>13.600000000000001</v>
      </c>
      <c r="H29" s="78">
        <v>6</v>
      </c>
      <c r="I29" s="79">
        <f t="shared" si="1"/>
        <v>0.004166666666666667</v>
      </c>
      <c r="J29" s="80">
        <f>J25+I29</f>
        <v>0.02361111111111111</v>
      </c>
      <c r="K29" s="81">
        <f t="shared" si="3"/>
        <v>21.000000000000004</v>
      </c>
      <c r="L29" s="34">
        <f t="shared" si="4"/>
        <v>0.32222222222222224</v>
      </c>
      <c r="M29" s="34">
        <f t="shared" si="5"/>
        <v>0.5965277777777778</v>
      </c>
      <c r="N29" s="34">
        <f t="shared" si="6"/>
        <v>0.6277777777777778</v>
      </c>
      <c r="O29" s="34">
        <f t="shared" si="7"/>
        <v>0.6625</v>
      </c>
    </row>
    <row r="30" spans="1:15" s="35" customFormat="1" ht="24.75" customHeight="1">
      <c r="A30" s="71">
        <v>18</v>
      </c>
      <c r="B30" s="71">
        <v>18</v>
      </c>
      <c r="C30" s="31" t="s">
        <v>35</v>
      </c>
      <c r="D30" s="36" t="s">
        <v>36</v>
      </c>
      <c r="E30" s="36" t="s">
        <v>63</v>
      </c>
      <c r="F30" s="72">
        <v>0.7</v>
      </c>
      <c r="G30" s="72">
        <f aca="true" t="shared" si="14" ref="G30:G31">G29+F30</f>
        <v>14.3</v>
      </c>
      <c r="H30" s="78">
        <v>3</v>
      </c>
      <c r="I30" s="79">
        <f t="shared" si="1"/>
        <v>0.0020833333333333333</v>
      </c>
      <c r="J30" s="80">
        <f aca="true" t="shared" si="15" ref="J30:J31">J29+I30</f>
        <v>0.025694444444444443</v>
      </c>
      <c r="K30" s="81">
        <f t="shared" si="3"/>
        <v>13.999999999999998</v>
      </c>
      <c r="L30" s="34">
        <f t="shared" si="4"/>
        <v>0.32430555555555557</v>
      </c>
      <c r="M30" s="34">
        <f t="shared" si="5"/>
        <v>0.5986111111111111</v>
      </c>
      <c r="N30" s="34">
        <f t="shared" si="6"/>
        <v>0.6298611111111111</v>
      </c>
      <c r="O30" s="34">
        <f t="shared" si="7"/>
        <v>0.6645833333333333</v>
      </c>
    </row>
    <row r="31" spans="1:15" s="35" customFormat="1" ht="24.75" customHeight="1">
      <c r="A31" s="71">
        <v>19</v>
      </c>
      <c r="B31" s="71">
        <v>19</v>
      </c>
      <c r="C31" s="31" t="s">
        <v>23</v>
      </c>
      <c r="D31" s="32" t="s">
        <v>24</v>
      </c>
      <c r="E31" s="32" t="s">
        <v>25</v>
      </c>
      <c r="F31" s="72">
        <v>2.3</v>
      </c>
      <c r="G31" s="72">
        <f t="shared" si="14"/>
        <v>16.6</v>
      </c>
      <c r="H31" s="78">
        <v>4</v>
      </c>
      <c r="I31" s="79">
        <f t="shared" si="1"/>
        <v>0.0027777777777777775</v>
      </c>
      <c r="J31" s="80">
        <f t="shared" si="15"/>
        <v>0.02847222222222222</v>
      </c>
      <c r="K31" s="81">
        <f t="shared" si="3"/>
        <v>34.5</v>
      </c>
      <c r="L31" s="34">
        <f t="shared" si="4"/>
        <v>0.32708333333333334</v>
      </c>
      <c r="M31" s="34">
        <f t="shared" si="5"/>
        <v>0.6013888888888889</v>
      </c>
      <c r="N31" s="34">
        <f t="shared" si="6"/>
        <v>0.6326388888888889</v>
      </c>
      <c r="O31" s="34">
        <f t="shared" si="7"/>
        <v>0.6673611111111111</v>
      </c>
    </row>
    <row r="32" spans="1:15" s="35" customFormat="1" ht="19.5" customHeight="1">
      <c r="A32" s="71">
        <v>20</v>
      </c>
      <c r="B32" s="87" t="s">
        <v>88</v>
      </c>
      <c r="C32" s="87"/>
      <c r="D32" s="87"/>
      <c r="E32" s="87"/>
      <c r="F32" s="88"/>
      <c r="G32" s="89"/>
      <c r="H32" s="90"/>
      <c r="I32" s="91"/>
      <c r="J32" s="91"/>
      <c r="K32" s="92"/>
      <c r="L32" s="93">
        <f>SUM($L31-$L13)</f>
        <v>0.03541666666666665</v>
      </c>
      <c r="M32" s="94">
        <f>SUM($M31-$M13)</f>
        <v>0.03541666666666665</v>
      </c>
      <c r="N32" s="93">
        <f>SUM($N31-$N13)</f>
        <v>0.03541666666666665</v>
      </c>
      <c r="O32" s="93">
        <f>SUM($O31-$O13)</f>
        <v>0.03541666666666665</v>
      </c>
    </row>
    <row r="33" spans="1:15" s="35" customFormat="1" ht="18.75" customHeight="1">
      <c r="A33" s="71">
        <v>21</v>
      </c>
      <c r="B33" s="87" t="s">
        <v>89</v>
      </c>
      <c r="C33" s="87"/>
      <c r="D33" s="87"/>
      <c r="E33" s="87"/>
      <c r="F33" s="95"/>
      <c r="G33" s="95"/>
      <c r="H33" s="95"/>
      <c r="I33" s="95"/>
      <c r="J33" s="95"/>
      <c r="K33" s="96"/>
      <c r="L33" s="97">
        <f>SUM(L32*24*60)</f>
        <v>50.99999999999998</v>
      </c>
      <c r="M33" s="98">
        <f>SUM(M32*24*60)</f>
        <v>50.99999999999998</v>
      </c>
      <c r="N33" s="97">
        <f>SUM(N32*24*60)</f>
        <v>50.99999999999998</v>
      </c>
      <c r="O33" s="97">
        <f>SUM(O32*24*60)</f>
        <v>50.99999999999998</v>
      </c>
    </row>
    <row r="34" spans="1:15" s="35" customFormat="1" ht="18" customHeight="1">
      <c r="A34" s="71">
        <v>22</v>
      </c>
      <c r="B34" s="87" t="s">
        <v>90</v>
      </c>
      <c r="C34" s="87"/>
      <c r="D34" s="87"/>
      <c r="E34" s="87"/>
      <c r="F34" s="99"/>
      <c r="G34" s="96"/>
      <c r="H34" s="96"/>
      <c r="I34" s="96"/>
      <c r="J34" s="96"/>
      <c r="K34" s="96"/>
      <c r="L34" s="100">
        <v>19</v>
      </c>
      <c r="M34" s="100">
        <v>19</v>
      </c>
      <c r="N34" s="100">
        <v>19</v>
      </c>
      <c r="O34" s="100">
        <v>19</v>
      </c>
    </row>
    <row r="35" spans="1:15" s="35" customFormat="1" ht="18" customHeight="1">
      <c r="A35" s="71">
        <v>23</v>
      </c>
      <c r="B35" s="101" t="s">
        <v>91</v>
      </c>
      <c r="C35" s="101"/>
      <c r="D35" s="101"/>
      <c r="E35" s="101"/>
      <c r="F35" s="102"/>
      <c r="G35" s="103"/>
      <c r="H35" s="104"/>
      <c r="I35" s="104"/>
      <c r="J35" s="104"/>
      <c r="K35" s="104"/>
      <c r="L35" s="105" t="s">
        <v>20</v>
      </c>
      <c r="M35" s="106" t="s">
        <v>92</v>
      </c>
      <c r="N35" s="105" t="s">
        <v>93</v>
      </c>
      <c r="O35" s="105" t="s">
        <v>22</v>
      </c>
    </row>
    <row r="36" spans="1:15" s="35" customFormat="1" ht="18" customHeight="1">
      <c r="A36" s="71">
        <v>24</v>
      </c>
      <c r="B36" s="87" t="s">
        <v>94</v>
      </c>
      <c r="C36" s="87"/>
      <c r="D36" s="87"/>
      <c r="E36" s="87"/>
      <c r="F36" s="102"/>
      <c r="G36" s="104"/>
      <c r="H36" s="104"/>
      <c r="I36" s="104"/>
      <c r="J36" s="104"/>
      <c r="K36" s="104"/>
      <c r="L36" s="100">
        <v>183</v>
      </c>
      <c r="M36" s="107">
        <v>37</v>
      </c>
      <c r="N36" s="108">
        <v>37</v>
      </c>
      <c r="O36" s="108">
        <v>111</v>
      </c>
    </row>
    <row r="37" spans="1:15" s="35" customFormat="1" ht="18" customHeight="1">
      <c r="A37" s="71">
        <v>25</v>
      </c>
      <c r="B37" s="87" t="s">
        <v>95</v>
      </c>
      <c r="C37" s="87"/>
      <c r="D37" s="87"/>
      <c r="E37" s="87"/>
      <c r="F37" s="95"/>
      <c r="G37" s="95"/>
      <c r="H37" s="95"/>
      <c r="I37" s="95"/>
      <c r="J37" s="95"/>
      <c r="K37" s="96"/>
      <c r="L37" s="109">
        <f>($G31-$G13)/(L$33-(L$34-2)*0.33)*60</f>
        <v>21.943159286186397</v>
      </c>
      <c r="M37" s="110">
        <f>($G31-$G13)/(M$33-(M$34-2)*0.33)*60</f>
        <v>21.943159286186397</v>
      </c>
      <c r="N37" s="109">
        <f>($G31-$G13)/(N$33-(N$34-2)*0.33)*60</f>
        <v>21.943159286186397</v>
      </c>
      <c r="O37" s="109">
        <f>($G31-$G13)/(O$33-(O$34-2)*0.33)*60</f>
        <v>21.943159286186397</v>
      </c>
    </row>
    <row r="38" spans="1:15" s="35" customFormat="1" ht="18" customHeight="1">
      <c r="A38" s="71">
        <v>26</v>
      </c>
      <c r="B38" s="87" t="s">
        <v>96</v>
      </c>
      <c r="C38" s="87"/>
      <c r="D38" s="87"/>
      <c r="E38" s="87"/>
      <c r="F38" s="95"/>
      <c r="G38" s="95"/>
      <c r="H38" s="95"/>
      <c r="I38" s="95"/>
      <c r="J38" s="95"/>
      <c r="K38" s="96"/>
      <c r="L38" s="109">
        <f>($G31-$G13)/L33*60</f>
        <v>19.52941176470589</v>
      </c>
      <c r="M38" s="110">
        <f>($G31-$G13)/M33*60</f>
        <v>19.52941176470589</v>
      </c>
      <c r="N38" s="109">
        <f>($G31-$G13)/N33*60</f>
        <v>19.52941176470589</v>
      </c>
      <c r="O38" s="109">
        <f>($G31-$G13)/O33*60</f>
        <v>19.52941176470589</v>
      </c>
    </row>
    <row r="39" spans="1:15" s="35" customFormat="1" ht="18" customHeight="1">
      <c r="A39" s="71">
        <v>27</v>
      </c>
      <c r="B39" s="87" t="s">
        <v>97</v>
      </c>
      <c r="C39" s="87"/>
      <c r="D39" s="87"/>
      <c r="E39" s="87"/>
      <c r="F39" s="111">
        <f>SUM(L39:O39)</f>
        <v>6108.8</v>
      </c>
      <c r="G39" s="111"/>
      <c r="H39" s="111"/>
      <c r="I39" s="111"/>
      <c r="J39" s="111"/>
      <c r="K39" s="112"/>
      <c r="L39" s="113">
        <f>($G31-$G13)*L36</f>
        <v>3037.8</v>
      </c>
      <c r="M39" s="114">
        <f>($G31-$G13)*M36</f>
        <v>614.2</v>
      </c>
      <c r="N39" s="113">
        <f>($G31-$G13)*N36</f>
        <v>614.2</v>
      </c>
      <c r="O39" s="113">
        <f>($G31-$G13)*O36</f>
        <v>1842.6000000000001</v>
      </c>
    </row>
    <row r="40" spans="1:15" s="35" customFormat="1" ht="18" customHeight="1">
      <c r="A40" s="115"/>
      <c r="B40" s="116"/>
      <c r="C40" s="116"/>
      <c r="D40" s="116"/>
      <c r="E40" s="116"/>
      <c r="F40" s="117"/>
      <c r="G40" s="117"/>
      <c r="H40" s="117"/>
      <c r="I40" s="117"/>
      <c r="J40" s="117"/>
      <c r="K40" s="118"/>
      <c r="L40" s="119"/>
      <c r="M40" s="119"/>
      <c r="N40" s="119"/>
      <c r="O40" s="119"/>
    </row>
  </sheetData>
  <sheetProtection selectLockedCells="1" selectUnlockedCells="1"/>
  <mergeCells count="17">
    <mergeCell ref="A10:A12"/>
    <mergeCell ref="B10:B12"/>
    <mergeCell ref="F10:F12"/>
    <mergeCell ref="G10:G12"/>
    <mergeCell ref="H10:H12"/>
    <mergeCell ref="I10:I12"/>
    <mergeCell ref="J10:J12"/>
    <mergeCell ref="K10:K12"/>
    <mergeCell ref="B32:E32"/>
    <mergeCell ref="B33:E33"/>
    <mergeCell ref="B34:E34"/>
    <mergeCell ref="B35:E35"/>
    <mergeCell ref="B36:E36"/>
    <mergeCell ref="B37:E37"/>
    <mergeCell ref="B38:E38"/>
    <mergeCell ref="B39:E39"/>
    <mergeCell ref="F39:J39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5" zoomScaleNormal="85" zoomScaleSheetLayoutView="40" workbookViewId="0" topLeftCell="A1">
      <selection activeCell="H3" sqref="H3"/>
    </sheetView>
  </sheetViews>
  <sheetFormatPr defaultColWidth="8.796875" defaultRowHeight="14.25"/>
  <cols>
    <col min="1" max="1" width="10.59765625" style="0" customWidth="1"/>
    <col min="2" max="2" width="44.8984375" style="0" customWidth="1"/>
    <col min="3" max="6" width="10.59765625" style="0" customWidth="1"/>
  </cols>
  <sheetData>
    <row r="1" spans="1:6" ht="19.5" customHeight="1">
      <c r="A1" s="120" t="s">
        <v>98</v>
      </c>
      <c r="B1" s="121" t="s">
        <v>99</v>
      </c>
      <c r="C1" s="122" t="s">
        <v>100</v>
      </c>
      <c r="D1" s="122" t="s">
        <v>100</v>
      </c>
      <c r="E1" s="122" t="s">
        <v>93</v>
      </c>
      <c r="F1" s="123" t="s">
        <v>101</v>
      </c>
    </row>
    <row r="2" spans="1:6" s="35" customFormat="1" ht="24.75" customHeight="1">
      <c r="A2" s="120"/>
      <c r="B2" s="124" t="s">
        <v>25</v>
      </c>
      <c r="C2" s="125">
        <v>0.2916666666666667</v>
      </c>
      <c r="D2" s="126">
        <v>0.5659722222222222</v>
      </c>
      <c r="E2" s="126">
        <v>0.5972222222222222</v>
      </c>
      <c r="F2" s="126">
        <v>0.6319444444444444</v>
      </c>
    </row>
    <row r="3" spans="1:6" s="35" customFormat="1" ht="24.75" customHeight="1">
      <c r="A3" s="120"/>
      <c r="B3" s="127" t="s">
        <v>29</v>
      </c>
      <c r="C3" s="128">
        <v>0.2951388888888889</v>
      </c>
      <c r="D3" s="129">
        <v>0.5694444444444444</v>
      </c>
      <c r="E3" s="129">
        <v>0.6006944444444444</v>
      </c>
      <c r="F3" s="129">
        <v>0.6354166666666666</v>
      </c>
    </row>
    <row r="4" spans="1:6" s="35" customFormat="1" ht="24.75" customHeight="1">
      <c r="A4" s="120"/>
      <c r="B4" s="130" t="s">
        <v>31</v>
      </c>
      <c r="C4" s="131">
        <v>0.2965277777777778</v>
      </c>
      <c r="D4" s="132">
        <v>0.5708333333333333</v>
      </c>
      <c r="E4" s="132">
        <v>0.6020833333333333</v>
      </c>
      <c r="F4" s="132">
        <v>0.6368055555555555</v>
      </c>
    </row>
    <row r="5" spans="1:6" s="35" customFormat="1" ht="24.75" customHeight="1">
      <c r="A5" s="120"/>
      <c r="B5" s="133" t="s">
        <v>33</v>
      </c>
      <c r="C5" s="128">
        <v>0.29791666666666666</v>
      </c>
      <c r="D5" s="129">
        <v>0.5722222222222222</v>
      </c>
      <c r="E5" s="129">
        <v>0.6034722222222222</v>
      </c>
      <c r="F5" s="129">
        <v>0.6381944444444444</v>
      </c>
    </row>
    <row r="6" spans="1:6" s="35" customFormat="1" ht="24.75" customHeight="1">
      <c r="A6" s="120"/>
      <c r="B6" s="130" t="s">
        <v>37</v>
      </c>
      <c r="C6" s="131">
        <v>0.3020833333333333</v>
      </c>
      <c r="D6" s="132">
        <v>0.5763888888888888</v>
      </c>
      <c r="E6" s="132">
        <v>0.6076388888888888</v>
      </c>
      <c r="F6" s="132">
        <v>0.642361111111111</v>
      </c>
    </row>
    <row r="7" spans="1:6" s="35" customFormat="1" ht="24.75" customHeight="1">
      <c r="A7" s="120"/>
      <c r="B7" s="127" t="s">
        <v>39</v>
      </c>
      <c r="C7" s="128">
        <v>0.30277777777777776</v>
      </c>
      <c r="D7" s="129">
        <v>0.5770833333333333</v>
      </c>
      <c r="E7" s="129">
        <v>0.6083333333333333</v>
      </c>
      <c r="F7" s="129">
        <v>0.6430555555555555</v>
      </c>
    </row>
    <row r="8" spans="1:6" s="35" customFormat="1" ht="24.75" customHeight="1">
      <c r="A8" s="120"/>
      <c r="B8" s="130" t="s">
        <v>41</v>
      </c>
      <c r="C8" s="131">
        <v>0.30416666666666664</v>
      </c>
      <c r="D8" s="132">
        <v>0.5784722222222222</v>
      </c>
      <c r="E8" s="132">
        <v>0.6097222222222222</v>
      </c>
      <c r="F8" s="132">
        <v>0.6444444444444444</v>
      </c>
    </row>
    <row r="9" spans="1:6" s="35" customFormat="1" ht="24.75" customHeight="1">
      <c r="A9" s="120"/>
      <c r="B9" s="127" t="s">
        <v>43</v>
      </c>
      <c r="C9" s="128">
        <v>0.3069444444444444</v>
      </c>
      <c r="D9" s="129">
        <v>0.5812499999999999</v>
      </c>
      <c r="E9" s="129">
        <v>0.6124999999999999</v>
      </c>
      <c r="F9" s="129">
        <v>0.6472222222222221</v>
      </c>
    </row>
    <row r="10" spans="1:6" s="35" customFormat="1" ht="24.75" customHeight="1">
      <c r="A10" s="120"/>
      <c r="B10" s="130" t="s">
        <v>45</v>
      </c>
      <c r="C10" s="131">
        <v>0.3083333333333333</v>
      </c>
      <c r="D10" s="132">
        <v>0.5826388888888888</v>
      </c>
      <c r="E10" s="132">
        <v>0.6138888888888888</v>
      </c>
      <c r="F10" s="132">
        <v>0.648611111111111</v>
      </c>
    </row>
    <row r="11" spans="1:6" s="35" customFormat="1" ht="24.75" customHeight="1">
      <c r="A11" s="120"/>
      <c r="B11" s="134" t="s">
        <v>47</v>
      </c>
      <c r="C11" s="128">
        <v>0.3097222222222222</v>
      </c>
      <c r="D11" s="129">
        <v>0.5840277777777777</v>
      </c>
      <c r="E11" s="129">
        <v>0.6152777777777777</v>
      </c>
      <c r="F11" s="129">
        <v>0.6499999999999999</v>
      </c>
    </row>
    <row r="12" spans="1:6" s="35" customFormat="1" ht="24.75" customHeight="1">
      <c r="A12" s="120"/>
      <c r="B12" s="135" t="s">
        <v>49</v>
      </c>
      <c r="C12" s="136">
        <v>0.3104166666666666</v>
      </c>
      <c r="D12" s="137">
        <v>0.5847222222222221</v>
      </c>
      <c r="E12" s="137">
        <v>0.6159722222222221</v>
      </c>
      <c r="F12" s="137">
        <v>0.6506944444444444</v>
      </c>
    </row>
    <row r="13" spans="1:6" s="35" customFormat="1" ht="24.75" customHeight="1">
      <c r="A13" s="120"/>
      <c r="B13" s="134" t="s">
        <v>51</v>
      </c>
      <c r="C13" s="128">
        <v>0.3118055555555555</v>
      </c>
      <c r="D13" s="129">
        <v>0.586111111111111</v>
      </c>
      <c r="E13" s="129">
        <v>0.617361111111111</v>
      </c>
      <c r="F13" s="129">
        <v>0.6520833333333332</v>
      </c>
    </row>
    <row r="14" spans="1:6" s="35" customFormat="1" ht="24.75" customHeight="1">
      <c r="A14" s="120"/>
      <c r="B14" s="135" t="s">
        <v>53</v>
      </c>
      <c r="C14" s="136">
        <v>0.3131944444444444</v>
      </c>
      <c r="D14" s="137">
        <v>0.5874999999999999</v>
      </c>
      <c r="E14" s="137">
        <v>0.6187499999999999</v>
      </c>
      <c r="F14" s="137">
        <v>0.6534722222222221</v>
      </c>
    </row>
    <row r="15" spans="1:6" s="35" customFormat="1" ht="24.75" customHeight="1">
      <c r="A15" s="120"/>
      <c r="B15" s="134" t="s">
        <v>55</v>
      </c>
      <c r="C15" s="128">
        <v>0.3152777777777777</v>
      </c>
      <c r="D15" s="129">
        <v>0.5895833333333332</v>
      </c>
      <c r="E15" s="129">
        <v>0.6208333333333332</v>
      </c>
      <c r="F15" s="129">
        <v>0.6555555555555554</v>
      </c>
    </row>
    <row r="16" spans="1:6" s="35" customFormat="1" ht="24.75" customHeight="1">
      <c r="A16" s="120"/>
      <c r="B16" s="135" t="s">
        <v>57</v>
      </c>
      <c r="C16" s="136">
        <v>0.3166666666666666</v>
      </c>
      <c r="D16" s="137">
        <v>0.5909722222222221</v>
      </c>
      <c r="E16" s="137">
        <v>0.6222222222222221</v>
      </c>
      <c r="F16" s="137">
        <v>0.6569444444444443</v>
      </c>
    </row>
    <row r="17" spans="1:6" s="35" customFormat="1" ht="24.75" customHeight="1">
      <c r="A17" s="120"/>
      <c r="B17" s="134" t="s">
        <v>59</v>
      </c>
      <c r="C17" s="128">
        <v>0.3180555555555555</v>
      </c>
      <c r="D17" s="129">
        <v>0.592361111111111</v>
      </c>
      <c r="E17" s="129">
        <v>0.623611111111111</v>
      </c>
      <c r="F17" s="129">
        <v>0.6583333333333332</v>
      </c>
    </row>
    <row r="18" spans="1:6" s="35" customFormat="1" ht="24.75" customHeight="1">
      <c r="A18" s="120"/>
      <c r="B18" s="135" t="s">
        <v>61</v>
      </c>
      <c r="C18" s="136">
        <v>0.32222222222222213</v>
      </c>
      <c r="D18" s="137">
        <v>0.5965277777777777</v>
      </c>
      <c r="E18" s="137">
        <v>0.6277777777777777</v>
      </c>
      <c r="F18" s="137">
        <v>0.6624999999999999</v>
      </c>
    </row>
    <row r="19" spans="1:6" s="35" customFormat="1" ht="24.75" customHeight="1">
      <c r="A19" s="120"/>
      <c r="B19" s="134" t="s">
        <v>63</v>
      </c>
      <c r="C19" s="128">
        <v>0.32430555555555546</v>
      </c>
      <c r="D19" s="129">
        <v>0.598611111111111</v>
      </c>
      <c r="E19" s="129">
        <v>0.629861111111111</v>
      </c>
      <c r="F19" s="129">
        <v>0.6645833333333332</v>
      </c>
    </row>
    <row r="20" spans="1:6" s="35" customFormat="1" ht="24.75" customHeight="1">
      <c r="A20" s="120"/>
      <c r="B20" s="130" t="s">
        <v>25</v>
      </c>
      <c r="C20" s="136">
        <v>0.3270833333333332</v>
      </c>
      <c r="D20" s="137">
        <v>0.6013888888888888</v>
      </c>
      <c r="E20" s="137">
        <v>0.6326388888888888</v>
      </c>
      <c r="F20" s="137">
        <v>0.667361111111111</v>
      </c>
    </row>
    <row r="21" spans="1:6" s="35" customFormat="1" ht="24.75" customHeight="1">
      <c r="A21" s="138" t="s">
        <v>102</v>
      </c>
      <c r="B21" s="138"/>
      <c r="C21" s="138"/>
      <c r="D21" s="138"/>
      <c r="E21" s="138"/>
      <c r="F21" s="138"/>
    </row>
    <row r="22" spans="1:6" s="35" customFormat="1" ht="12" customHeight="1">
      <c r="A22" s="138"/>
      <c r="B22" s="138"/>
      <c r="C22" s="138"/>
      <c r="D22" s="138"/>
      <c r="E22" s="138"/>
      <c r="F22" s="138"/>
    </row>
    <row r="23" spans="1:6" s="35" customFormat="1" ht="19.5" customHeight="1">
      <c r="A23" s="139" t="s">
        <v>103</v>
      </c>
      <c r="B23" s="139"/>
      <c r="C23" s="139"/>
      <c r="D23" s="139"/>
      <c r="E23" s="139"/>
      <c r="F23" s="139"/>
    </row>
    <row r="24" ht="26.25" customHeight="1">
      <c r="A24" s="140"/>
    </row>
    <row r="25" s="35" customFormat="1" ht="24.75" customHeight="1">
      <c r="A25" s="141"/>
    </row>
    <row r="26" s="35" customFormat="1" ht="24.75" customHeight="1"/>
    <row r="27" s="35" customFormat="1" ht="24.75" customHeight="1"/>
    <row r="28" s="35" customFormat="1" ht="24.75" customHeight="1"/>
    <row r="29" s="35" customFormat="1" ht="24.75" customHeight="1"/>
    <row r="30" s="35" customFormat="1" ht="24.75" customHeight="1"/>
    <row r="31" s="35" customFormat="1" ht="24.75" customHeight="1"/>
    <row r="32" s="35" customFormat="1" ht="24.75" customHeight="1"/>
    <row r="33" s="35" customFormat="1" ht="24.75" customHeight="1"/>
    <row r="34" s="35" customFormat="1" ht="24.75" customHeight="1"/>
    <row r="35" s="35" customFormat="1" ht="24.75" customHeight="1"/>
    <row r="36" s="35" customFormat="1" ht="24" customHeight="1"/>
    <row r="37" s="35" customFormat="1" ht="22.5" customHeight="1">
      <c r="A37" s="142"/>
    </row>
    <row r="38" s="35" customFormat="1" ht="18" customHeight="1">
      <c r="A38" s="143"/>
    </row>
    <row r="39" spans="1:2" ht="20.25" customHeight="1">
      <c r="A39" s="44"/>
      <c r="B39" s="144"/>
    </row>
    <row r="40" spans="1:2" ht="19.5" customHeight="1">
      <c r="A40" s="45"/>
      <c r="B40" s="145"/>
    </row>
    <row r="41" ht="19.5" customHeight="1"/>
    <row r="42" ht="25.5" customHeight="1"/>
    <row r="43" ht="43.5" customHeight="1"/>
    <row r="44" ht="45" customHeight="1"/>
  </sheetData>
  <sheetProtection selectLockedCells="1" selectUnlockedCells="1"/>
  <mergeCells count="3">
    <mergeCell ref="A1:A20"/>
    <mergeCell ref="A21:F22"/>
    <mergeCell ref="A23:F23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2022-09-05T06:43:19Z</cp:lastPrinted>
  <dcterms:modified xsi:type="dcterms:W3CDTF">2024-01-18T11:37:59Z</dcterms:modified>
  <cp:category/>
  <cp:version/>
  <cp:contentType/>
  <cp:contentStatus/>
  <cp:revision>1</cp:revision>
</cp:coreProperties>
</file>